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P&amp;L " sheetId="1" r:id="rId1"/>
    <sheet name="BS " sheetId="2" r:id="rId2"/>
    <sheet name="SOCE" sheetId="3" r:id="rId3"/>
    <sheet name="Cashflow " sheetId="4" r:id="rId4"/>
  </sheets>
  <externalReferences>
    <externalReference r:id="rId7"/>
  </externalReferences>
  <definedNames>
    <definedName name="_xlnm.Print_Area" localSheetId="1">'BS '!$A$1:$G$69</definedName>
    <definedName name="_xlnm.Print_Area" localSheetId="3">'Cashflow '!$A$1:$E$100</definedName>
    <definedName name="_xlnm.Print_Area" localSheetId="0">'P&amp;L '!$A$1:$K$59</definedName>
    <definedName name="_xlnm.Print_Titles" localSheetId="3">'Cashflow '!$1:$11</definedName>
  </definedNames>
  <calcPr fullCalcOnLoad="1"/>
</workbook>
</file>

<file path=xl/sharedStrings.xml><?xml version="1.0" encoding="utf-8"?>
<sst xmlns="http://schemas.openxmlformats.org/spreadsheetml/2006/main" count="187" uniqueCount="136">
  <si>
    <t>Basic (based on ordinary shares of RM1 each)  (sen )</t>
  </si>
  <si>
    <t xml:space="preserve">     Property development costs</t>
  </si>
  <si>
    <t>Net assets per share (sen)</t>
  </si>
  <si>
    <t xml:space="preserve">     Deferred tax liabilities</t>
  </si>
  <si>
    <t xml:space="preserve">    Investment property</t>
  </si>
  <si>
    <t>Total assets</t>
  </si>
  <si>
    <t>Total non-current assets</t>
  </si>
  <si>
    <t>Total current assets</t>
  </si>
  <si>
    <t xml:space="preserve">     Depreciation of investment properties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</si>
  <si>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</si>
  <si>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</si>
  <si>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</si>
  <si>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</si>
  <si>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</si>
  <si>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</si>
  <si>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</si>
  <si>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</si>
  <si>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</si>
  <si>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(Incorporated in Malaysia)</t>
  </si>
  <si>
    <t>(Unaudited)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</si>
  <si>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</si>
  <si>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</si>
  <si>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</si>
  <si>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</si>
  <si>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</si>
  <si>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</si>
  <si>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</si>
  <si>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>Revenue</t>
  </si>
  <si>
    <t>Finance cost</t>
  </si>
  <si>
    <t xml:space="preserve">     Inventories</t>
  </si>
  <si>
    <t>and its subsidiaries</t>
  </si>
  <si>
    <t>Distributable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</si>
  <si>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</si>
  <si>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</si>
  <si>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</si>
  <si>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</si>
  <si>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</si>
  <si>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CASH FLOWS FROM OPERATING ACTIVITIES</t>
  </si>
  <si>
    <t>Adjustments for :</t>
  </si>
  <si>
    <t>CASH FLOWS FROM INVESTING ACTIVITIES</t>
  </si>
  <si>
    <t xml:space="preserve">     Repayment of term loans</t>
  </si>
  <si>
    <t>Effects of exchange differences on cash and cash equivalents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</si>
  <si>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</si>
  <si>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</si>
  <si>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</si>
  <si>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</si>
  <si>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</si>
  <si>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</si>
  <si>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</si>
  <si>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</si>
  <si>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</si>
  <si>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Earnings/(Loss) per share:</t>
  </si>
  <si>
    <t xml:space="preserve">     Interest income</t>
  </si>
  <si>
    <t xml:space="preserve">     Interest received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</si>
  <si>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</si>
  <si>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</si>
  <si>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</si>
  <si>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</si>
  <si>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</si>
  <si>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</si>
  <si>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</si>
  <si>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</si>
  <si>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</si>
  <si>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Current tax liabilities</t>
  </si>
  <si>
    <t>Total current liabilities</t>
  </si>
  <si>
    <t>Total liabilities</t>
  </si>
  <si>
    <t>Total equity and liabilities</t>
  </si>
  <si>
    <t>of the Company</t>
  </si>
  <si>
    <t xml:space="preserve">     Depreciation of property, plant and equipment</t>
  </si>
  <si>
    <t xml:space="preserve">     Repayment of finance lease liabilities</t>
  </si>
  <si>
    <t xml:space="preserve">     Changes in working capital :</t>
  </si>
  <si>
    <t xml:space="preserve">     Investment property written off</t>
  </si>
  <si>
    <t xml:space="preserve">     Cash and cash equivalents</t>
  </si>
  <si>
    <t xml:space="preserve">     Current tax assets</t>
  </si>
  <si>
    <t>CONDENSED CONSOLIDATED STATEMENT OF COMPREHENSIVE INCOME</t>
  </si>
  <si>
    <t>Other comprehensive income/(expense) for the period</t>
  </si>
  <si>
    <t>- foreign currency translation differences</t>
  </si>
  <si>
    <t>Total comprehensive income/(expense) for the period attributable to shareholders of the Company</t>
  </si>
  <si>
    <t xml:space="preserve">The selected explanatory notes form an integral part of, and, should be read in conjunction with, </t>
  </si>
  <si>
    <t>The selected explanatory notes form an integral part of, and, should be read in conjunction with, this interim financial report</t>
  </si>
  <si>
    <t>CONDENSED CONSOLIDATED STATEMENT OF FINANCIAL POSITION</t>
  </si>
  <si>
    <t xml:space="preserve">Share </t>
  </si>
  <si>
    <t>capital</t>
  </si>
  <si>
    <t>premium</t>
  </si>
  <si>
    <t>Capital</t>
  </si>
  <si>
    <t>reserve</t>
  </si>
  <si>
    <t>Translation</t>
  </si>
  <si>
    <t>Accumulated</t>
  </si>
  <si>
    <t>losses</t>
  </si>
  <si>
    <t>Total</t>
  </si>
  <si>
    <t>Total comprehensive income for the period</t>
  </si>
  <si>
    <t>At 1 March 2010</t>
  </si>
  <si>
    <t>(Company No 42138-X)</t>
  </si>
  <si>
    <t>CONDENSED CONSOLIDATED STATEMENT OF CHANGES IN EQUITY</t>
  </si>
  <si>
    <t>Non-distributable</t>
  </si>
  <si>
    <t>PGF - 3</t>
  </si>
  <si>
    <t>PGF - 4</t>
  </si>
  <si>
    <t xml:space="preserve">    PGF - 2</t>
  </si>
  <si>
    <r>
      <t xml:space="preserve">                                                this interim financial report                                                                                   </t>
    </r>
    <r>
      <rPr>
        <i/>
        <sz val="9"/>
        <rFont val="Times New Roman"/>
        <family val="1"/>
      </rPr>
      <t>PGF-5</t>
    </r>
  </si>
  <si>
    <t xml:space="preserve">    number of shares in issue during the period) ('000)</t>
  </si>
  <si>
    <t xml:space="preserve">     Gain on disposal of investment properties</t>
  </si>
  <si>
    <t>(Audited)</t>
  </si>
  <si>
    <t>28 February 2011</t>
  </si>
  <si>
    <t xml:space="preserve">     Gain on voluntary winding up of a subsidiary</t>
  </si>
  <si>
    <t xml:space="preserve">Operating profit before changes in working capital </t>
  </si>
  <si>
    <t>Profit before tax from continuing operations</t>
  </si>
  <si>
    <t xml:space="preserve">     Reversal of provision for doubtful debts</t>
  </si>
  <si>
    <t xml:space="preserve">     Reversal of diminution in investment of subsidiaries</t>
  </si>
  <si>
    <t>Attributable to owners of the Company</t>
  </si>
  <si>
    <t>At 1 March 2011</t>
  </si>
  <si>
    <t xml:space="preserve">     Assets classifield as held for sale</t>
  </si>
  <si>
    <t>Total equity attributable to owners</t>
  </si>
  <si>
    <t xml:space="preserve">     Loans and borrowings</t>
  </si>
  <si>
    <t xml:space="preserve">     Trade and other payables </t>
  </si>
  <si>
    <t>CONDENSED CONSOLIDATED STATEMENT OF CASH FLOWS</t>
  </si>
  <si>
    <t xml:space="preserve">     Depreciation of assets classified as held for sale</t>
  </si>
  <si>
    <t xml:space="preserve">     Gain on disposal of  plant and equipment</t>
  </si>
  <si>
    <t xml:space="preserve">     Plant and equipment written off</t>
  </si>
  <si>
    <t xml:space="preserve">     Trade and other receivables</t>
  </si>
  <si>
    <t xml:space="preserve">     Trade and other payables</t>
  </si>
  <si>
    <t xml:space="preserve">     Tax paid</t>
  </si>
  <si>
    <t xml:space="preserve">     Purchase of  plant and equipment</t>
  </si>
  <si>
    <t xml:space="preserve">     Proceeds from disposal of plant and equipment</t>
  </si>
  <si>
    <t xml:space="preserve">     Proceeds from disposal of investment properties</t>
  </si>
  <si>
    <t>Cash generated from operations</t>
  </si>
  <si>
    <t>Net cash from operating activities</t>
  </si>
  <si>
    <t>Net cash from investing activities</t>
  </si>
  <si>
    <t xml:space="preserve"> Net increase in cash and cash equivalents</t>
  </si>
  <si>
    <t>FOR THE PERIOD ENDED 30 NOVEMBER 2011</t>
  </si>
  <si>
    <t>AT 30 NOVEMBER 2011</t>
  </si>
  <si>
    <t>30 November 2011</t>
  </si>
  <si>
    <t>At 30 November 2010</t>
  </si>
  <si>
    <t>At 30 November 2011</t>
  </si>
  <si>
    <t>30 November 2010</t>
  </si>
  <si>
    <t xml:space="preserve"> Net cash from/(used in) financing activities</t>
  </si>
  <si>
    <t>PGF - 1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</si>
</sst>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3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7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42" applyNumberFormat="1" applyFont="1" applyAlignment="1">
      <alignment/>
    </xf>
    <xf numFmtId="173" fontId="8" fillId="0" borderId="0" xfId="42" applyNumberFormat="1" applyFont="1" applyAlignment="1">
      <alignment/>
    </xf>
    <xf numFmtId="173" fontId="12" fillId="0" borderId="0" xfId="42" applyNumberFormat="1" applyFont="1" applyAlignment="1">
      <alignment/>
    </xf>
    <xf numFmtId="173" fontId="13" fillId="0" borderId="0" xfId="42" applyNumberFormat="1" applyFont="1" applyAlignment="1">
      <alignment/>
    </xf>
    <xf numFmtId="173" fontId="9" fillId="0" borderId="10" xfId="42" applyNumberFormat="1" applyFont="1" applyBorder="1" applyAlignment="1">
      <alignment/>
    </xf>
    <xf numFmtId="173" fontId="9" fillId="0" borderId="0" xfId="42" applyNumberFormat="1" applyFont="1" applyBorder="1" applyAlignment="1">
      <alignment/>
    </xf>
    <xf numFmtId="173" fontId="9" fillId="0" borderId="11" xfId="42" applyNumberFormat="1" applyFont="1" applyBorder="1" applyAlignment="1">
      <alignment/>
    </xf>
    <xf numFmtId="173" fontId="9" fillId="0" borderId="12" xfId="42" applyNumberFormat="1" applyFont="1" applyBorder="1" applyAlignment="1">
      <alignment/>
    </xf>
    <xf numFmtId="173" fontId="9" fillId="0" borderId="13" xfId="42" applyNumberFormat="1" applyFont="1" applyBorder="1" applyAlignment="1">
      <alignment/>
    </xf>
    <xf numFmtId="173" fontId="9" fillId="0" borderId="14" xfId="42" applyNumberFormat="1" applyFont="1" applyBorder="1" applyAlignment="1">
      <alignment/>
    </xf>
    <xf numFmtId="173" fontId="0" fillId="0" borderId="0" xfId="42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5" fontId="15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right"/>
    </xf>
    <xf numFmtId="173" fontId="14" fillId="0" borderId="0" xfId="42" applyNumberFormat="1" applyFont="1" applyBorder="1" applyAlignment="1">
      <alignment/>
    </xf>
    <xf numFmtId="173" fontId="14" fillId="0" borderId="15" xfId="42" applyNumberFormat="1" applyFont="1" applyBorder="1" applyAlignment="1">
      <alignment/>
    </xf>
    <xf numFmtId="43" fontId="14" fillId="0" borderId="15" xfId="42" applyNumberFormat="1" applyFont="1" applyBorder="1" applyAlignment="1">
      <alignment/>
    </xf>
    <xf numFmtId="43" fontId="14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43" fontId="14" fillId="0" borderId="0" xfId="42" applyNumberFormat="1" applyFont="1" applyFill="1" applyBorder="1" applyAlignment="1">
      <alignment/>
    </xf>
    <xf numFmtId="173" fontId="14" fillId="0" borderId="0" xfId="42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15" fillId="0" borderId="0" xfId="0" applyFont="1" applyBorder="1" applyAlignment="1" quotePrefix="1">
      <alignment horizontal="center"/>
    </xf>
    <xf numFmtId="173" fontId="15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3" fontId="15" fillId="0" borderId="16" xfId="42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73" fontId="15" fillId="0" borderId="15" xfId="42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73" fontId="15" fillId="0" borderId="10" xfId="42" applyNumberFormat="1" applyFont="1" applyBorder="1" applyAlignment="1">
      <alignment/>
    </xf>
    <xf numFmtId="173" fontId="15" fillId="0" borderId="17" xfId="42" applyNumberFormat="1" applyFont="1" applyBorder="1" applyAlignment="1">
      <alignment/>
    </xf>
    <xf numFmtId="43" fontId="15" fillId="0" borderId="15" xfId="42" applyFont="1" applyBorder="1" applyAlignment="1">
      <alignment/>
    </xf>
    <xf numFmtId="173" fontId="15" fillId="0" borderId="0" xfId="42" applyNumberFormat="1" applyFont="1" applyBorder="1" applyAlignment="1">
      <alignment/>
    </xf>
    <xf numFmtId="173" fontId="9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73" fontId="9" fillId="0" borderId="10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/>
    </xf>
    <xf numFmtId="173" fontId="9" fillId="0" borderId="12" xfId="42" applyNumberFormat="1" applyFont="1" applyFill="1" applyBorder="1" applyAlignment="1">
      <alignment/>
    </xf>
    <xf numFmtId="173" fontId="9" fillId="0" borderId="13" xfId="42" applyNumberFormat="1" applyFont="1" applyFill="1" applyBorder="1" applyAlignment="1">
      <alignment/>
    </xf>
    <xf numFmtId="173" fontId="9" fillId="0" borderId="14" xfId="42" applyNumberFormat="1" applyFont="1" applyFill="1" applyBorder="1" applyAlignment="1">
      <alignment/>
    </xf>
    <xf numFmtId="173" fontId="9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/>
    </xf>
    <xf numFmtId="173" fontId="9" fillId="0" borderId="0" xfId="42" applyNumberFormat="1" applyFont="1" applyBorder="1" applyAlignment="1">
      <alignment horizontal="left"/>
    </xf>
    <xf numFmtId="173" fontId="9" fillId="0" borderId="10" xfId="42" applyNumberFormat="1" applyFont="1" applyBorder="1" applyAlignment="1">
      <alignment horizontal="left"/>
    </xf>
    <xf numFmtId="173" fontId="9" fillId="0" borderId="15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 wrapText="1"/>
    </xf>
    <xf numFmtId="173" fontId="5" fillId="0" borderId="0" xfId="42" applyNumberFormat="1" applyFont="1" applyBorder="1" applyAlignment="1">
      <alignment horizontal="center"/>
    </xf>
    <xf numFmtId="43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2" applyNumberFormat="1" applyFont="1" applyAlignment="1">
      <alignment/>
    </xf>
    <xf numFmtId="173" fontId="0" fillId="0" borderId="17" xfId="42" applyNumberFormat="1" applyFont="1" applyBorder="1" applyAlignment="1">
      <alignment/>
    </xf>
    <xf numFmtId="173" fontId="16" fillId="0" borderId="0" xfId="42" applyNumberFormat="1" applyFont="1" applyFill="1" applyBorder="1" applyAlignment="1">
      <alignment horizontal="right"/>
    </xf>
    <xf numFmtId="173" fontId="0" fillId="0" borderId="0" xfId="42" applyNumberFormat="1" applyFont="1" applyBorder="1" applyAlignment="1">
      <alignment/>
    </xf>
    <xf numFmtId="43" fontId="18" fillId="0" borderId="0" xfId="42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173" fontId="18" fillId="0" borderId="0" xfId="42" applyNumberFormat="1" applyFont="1" applyFill="1" applyBorder="1" applyAlignment="1">
      <alignment horizontal="right"/>
    </xf>
    <xf numFmtId="43" fontId="18" fillId="0" borderId="0" xfId="42" applyNumberFormat="1" applyFont="1" applyBorder="1" applyAlignment="1">
      <alignment horizontal="right"/>
    </xf>
    <xf numFmtId="173" fontId="0" fillId="0" borderId="0" xfId="42" applyNumberFormat="1" applyFont="1" applyFill="1" applyAlignment="1">
      <alignment/>
    </xf>
    <xf numFmtId="173" fontId="0" fillId="0" borderId="17" xfId="42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Fill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4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85725</xdr:rowOff>
    </xdr:from>
    <xdr:to>
      <xdr:col>9</xdr:col>
      <xdr:colOff>666750</xdr:colOff>
      <xdr:row>10</xdr:row>
      <xdr:rowOff>85725</xdr:rowOff>
    </xdr:to>
    <xdr:sp>
      <xdr:nvSpPr>
        <xdr:cNvPr id="1" name="Straight Arrow Connector 2"/>
        <xdr:cNvSpPr>
          <a:spLocks/>
        </xdr:cNvSpPr>
      </xdr:nvSpPr>
      <xdr:spPr>
        <a:xfrm>
          <a:off x="7496175" y="1704975"/>
          <a:ext cx="1381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4</xdr:col>
      <xdr:colOff>657225</xdr:colOff>
      <xdr:row>10</xdr:row>
      <xdr:rowOff>95250</xdr:rowOff>
    </xdr:to>
    <xdr:sp>
      <xdr:nvSpPr>
        <xdr:cNvPr id="2" name="Straight Arrow Connector 4"/>
        <xdr:cNvSpPr>
          <a:spLocks/>
        </xdr:cNvSpPr>
      </xdr:nvSpPr>
      <xdr:spPr>
        <a:xfrm rot="10800000" flipV="1">
          <a:off x="3419475" y="1704975"/>
          <a:ext cx="1419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95250</xdr:rowOff>
    </xdr:from>
    <xdr:to>
      <xdr:col>4</xdr:col>
      <xdr:colOff>704850</xdr:colOff>
      <xdr:row>11</xdr:row>
      <xdr:rowOff>104775</xdr:rowOff>
    </xdr:to>
    <xdr:sp>
      <xdr:nvSpPr>
        <xdr:cNvPr id="3" name="Straight Arrow Connector 8"/>
        <xdr:cNvSpPr>
          <a:spLocks/>
        </xdr:cNvSpPr>
      </xdr:nvSpPr>
      <xdr:spPr>
        <a:xfrm rot="10800000" flipV="1">
          <a:off x="3390900" y="1876425"/>
          <a:ext cx="1495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76200</xdr:rowOff>
    </xdr:from>
    <xdr:to>
      <xdr:col>8</xdr:col>
      <xdr:colOff>9525</xdr:colOff>
      <xdr:row>11</xdr:row>
      <xdr:rowOff>85725</xdr:rowOff>
    </xdr:to>
    <xdr:sp>
      <xdr:nvSpPr>
        <xdr:cNvPr id="4" name="Straight Arrow Connector 10"/>
        <xdr:cNvSpPr>
          <a:spLocks/>
        </xdr:cNvSpPr>
      </xdr:nvSpPr>
      <xdr:spPr>
        <a:xfrm flipV="1">
          <a:off x="5943600" y="1857375"/>
          <a:ext cx="15525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D310"/>
  <sheetViews>
    <sheetView zoomScalePageLayoutView="0" workbookViewId="0" topLeftCell="C40">
      <selection activeCell="J60" sqref="J60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49.421875" style="1" customWidth="1"/>
    <col min="6" max="6" width="18.28125" style="1" customWidth="1"/>
    <col min="7" max="7" width="16.8515625" style="1" customWidth="1"/>
    <col min="8" max="8" width="2.57421875" style="1" customWidth="1"/>
    <col min="9" max="9" width="17.00390625" style="1" customWidth="1"/>
    <col min="10" max="10" width="18.8515625" style="1" customWidth="1"/>
    <col min="11" max="11" width="0.2890625" style="1" customWidth="1"/>
    <col min="12" max="56" width="9.140625" style="1" customWidth="1"/>
  </cols>
  <sheetData>
    <row r="1" spans="1:11" ht="12.75">
      <c r="A1" s="13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56" s="17" customFormat="1" ht="12.75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17" customFormat="1" ht="12.75">
      <c r="A4" s="101" t="s">
        <v>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17" customFormat="1" ht="12.75">
      <c r="A5" s="101" t="s">
        <v>30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17" customFormat="1" ht="12.75">
      <c r="A6" s="18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17" customFormat="1" ht="15.75">
      <c r="A7" s="98" t="s">
        <v>74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17" customFormat="1" ht="12.75">
      <c r="A8" s="101" t="s">
        <v>128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3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3"/>
      <c r="B10" s="6"/>
      <c r="C10" s="6"/>
      <c r="D10" s="6"/>
      <c r="E10" s="6"/>
      <c r="K10" s="6"/>
    </row>
    <row r="11" spans="1:11" ht="15">
      <c r="A11" s="13"/>
      <c r="B11" s="6"/>
      <c r="C11" s="6"/>
      <c r="D11" s="6"/>
      <c r="E11" s="37"/>
      <c r="F11" s="104" t="s">
        <v>21</v>
      </c>
      <c r="G11" s="104"/>
      <c r="H11" s="37"/>
      <c r="I11" s="104" t="s">
        <v>22</v>
      </c>
      <c r="J11" s="104"/>
      <c r="K11" s="37"/>
    </row>
    <row r="12" spans="1:11" ht="15">
      <c r="A12" s="13"/>
      <c r="B12" s="6"/>
      <c r="C12" s="6"/>
      <c r="D12" s="6"/>
      <c r="E12" s="37"/>
      <c r="F12" s="38" t="s">
        <v>11</v>
      </c>
      <c r="G12" s="38" t="s">
        <v>20</v>
      </c>
      <c r="H12" s="39"/>
      <c r="I12" s="38" t="s">
        <v>11</v>
      </c>
      <c r="J12" s="38" t="s">
        <v>20</v>
      </c>
      <c r="K12" s="37"/>
    </row>
    <row r="13" spans="1:11" ht="15">
      <c r="A13" s="13"/>
      <c r="B13" s="6"/>
      <c r="C13" s="6"/>
      <c r="D13" s="6"/>
      <c r="E13" s="37"/>
      <c r="F13" s="38" t="s">
        <v>10</v>
      </c>
      <c r="G13" s="38" t="s">
        <v>10</v>
      </c>
      <c r="H13" s="39"/>
      <c r="I13" s="38" t="s">
        <v>12</v>
      </c>
      <c r="J13" s="38" t="s">
        <v>12</v>
      </c>
      <c r="K13" s="37"/>
    </row>
    <row r="14" spans="1:11" ht="15">
      <c r="A14" s="13"/>
      <c r="B14" s="6"/>
      <c r="C14" s="6"/>
      <c r="D14" s="6"/>
      <c r="E14" s="37"/>
      <c r="F14" s="92" t="s">
        <v>130</v>
      </c>
      <c r="G14" s="93" t="s">
        <v>133</v>
      </c>
      <c r="H14" s="38"/>
      <c r="I14" s="94" t="str">
        <f>+F14</f>
        <v>30 November 2011</v>
      </c>
      <c r="J14" s="95" t="str">
        <f>+G14</f>
        <v>30 November 2010</v>
      </c>
      <c r="K14" s="37"/>
    </row>
    <row r="15" spans="1:11" ht="15">
      <c r="A15" s="13"/>
      <c r="B15" s="6"/>
      <c r="C15" s="6"/>
      <c r="D15" s="6"/>
      <c r="E15" s="37"/>
      <c r="F15" s="38" t="s">
        <v>13</v>
      </c>
      <c r="G15" s="38" t="s">
        <v>13</v>
      </c>
      <c r="H15" s="39"/>
      <c r="I15" s="38" t="s">
        <v>13</v>
      </c>
      <c r="J15" s="38" t="s">
        <v>13</v>
      </c>
      <c r="K15" s="37"/>
    </row>
    <row r="16" spans="1:11" ht="15">
      <c r="A16" s="13"/>
      <c r="B16" s="6"/>
      <c r="C16" s="6"/>
      <c r="D16" s="6"/>
      <c r="E16" s="37"/>
      <c r="F16" s="38" t="s">
        <v>19</v>
      </c>
      <c r="G16" s="38" t="s">
        <v>19</v>
      </c>
      <c r="H16" s="39"/>
      <c r="I16" s="38" t="s">
        <v>19</v>
      </c>
      <c r="J16" s="38" t="s">
        <v>19</v>
      </c>
      <c r="K16" s="37"/>
    </row>
    <row r="17" spans="1:11" ht="15">
      <c r="A17" s="13"/>
      <c r="B17" s="6"/>
      <c r="C17" s="6"/>
      <c r="D17" s="6"/>
      <c r="E17" s="37"/>
      <c r="F17" s="37"/>
      <c r="G17" s="37"/>
      <c r="H17" s="37"/>
      <c r="I17" s="37"/>
      <c r="J17" s="41"/>
      <c r="K17" s="37"/>
    </row>
    <row r="18" spans="1:11" ht="15.75">
      <c r="A18" s="13"/>
      <c r="B18" s="6"/>
      <c r="C18" s="6"/>
      <c r="D18" s="6"/>
      <c r="E18" s="74" t="s">
        <v>27</v>
      </c>
      <c r="F18" s="24">
        <v>8347</v>
      </c>
      <c r="G18" s="24">
        <v>8417</v>
      </c>
      <c r="H18" s="24"/>
      <c r="I18" s="24">
        <v>24129</v>
      </c>
      <c r="J18" s="24">
        <v>25927</v>
      </c>
      <c r="K18" s="37"/>
    </row>
    <row r="19" spans="1:11" ht="15.75">
      <c r="A19" s="13"/>
      <c r="B19" s="6"/>
      <c r="C19" s="6"/>
      <c r="D19" s="6"/>
      <c r="E19" s="74"/>
      <c r="F19" s="24"/>
      <c r="G19" s="24"/>
      <c r="H19" s="24"/>
      <c r="I19" s="24"/>
      <c r="J19" s="24"/>
      <c r="K19" s="37"/>
    </row>
    <row r="20" spans="1:11" ht="15.75">
      <c r="A20" s="13"/>
      <c r="B20" s="6"/>
      <c r="C20" s="6"/>
      <c r="D20" s="6"/>
      <c r="E20" s="74" t="s">
        <v>45</v>
      </c>
      <c r="F20" s="24">
        <f>-F18-F22+F25</f>
        <v>-5028</v>
      </c>
      <c r="G20" s="24">
        <v>-8080</v>
      </c>
      <c r="H20" s="24"/>
      <c r="I20" s="24">
        <f>-I18-I22+I25</f>
        <v>-16675</v>
      </c>
      <c r="J20" s="24">
        <v>-19582</v>
      </c>
      <c r="K20" s="37"/>
    </row>
    <row r="21" spans="1:11" ht="15.75">
      <c r="A21" s="13"/>
      <c r="B21" s="6"/>
      <c r="C21" s="6"/>
      <c r="D21" s="6"/>
      <c r="E21" s="74"/>
      <c r="F21" s="24"/>
      <c r="G21" s="24"/>
      <c r="H21" s="24"/>
      <c r="I21" s="24"/>
      <c r="J21" s="24"/>
      <c r="K21" s="37"/>
    </row>
    <row r="22" spans="1:11" ht="15.75">
      <c r="A22" s="13"/>
      <c r="B22" s="6"/>
      <c r="C22" s="6"/>
      <c r="D22" s="6"/>
      <c r="E22" s="74" t="s">
        <v>46</v>
      </c>
      <c r="F22" s="24">
        <v>198</v>
      </c>
      <c r="G22" s="24">
        <v>378</v>
      </c>
      <c r="H22" s="24"/>
      <c r="I22" s="71">
        <v>609</v>
      </c>
      <c r="J22" s="24">
        <v>761</v>
      </c>
      <c r="K22" s="37"/>
    </row>
    <row r="23" spans="1:11" ht="15.75">
      <c r="A23" s="13"/>
      <c r="B23" s="6"/>
      <c r="C23" s="6"/>
      <c r="D23" s="6"/>
      <c r="E23" s="74"/>
      <c r="F23" s="72"/>
      <c r="G23" s="72"/>
      <c r="H23" s="24"/>
      <c r="I23" s="72"/>
      <c r="J23" s="72"/>
      <c r="K23" s="37"/>
    </row>
    <row r="24" spans="1:11" ht="15.75">
      <c r="A24" s="13"/>
      <c r="B24" s="6"/>
      <c r="C24" s="6"/>
      <c r="D24" s="6"/>
      <c r="E24" s="74"/>
      <c r="F24" s="71"/>
      <c r="G24" s="71"/>
      <c r="H24" s="24"/>
      <c r="I24" s="71"/>
      <c r="J24" s="71"/>
      <c r="K24" s="37"/>
    </row>
    <row r="25" spans="1:11" ht="15.75">
      <c r="A25" s="13"/>
      <c r="B25" s="6"/>
      <c r="C25" s="6"/>
      <c r="D25" s="6"/>
      <c r="E25" s="74" t="s">
        <v>47</v>
      </c>
      <c r="F25" s="24">
        <v>3517</v>
      </c>
      <c r="G25" s="24">
        <f>SUM(G18:G22)</f>
        <v>715</v>
      </c>
      <c r="H25" s="24"/>
      <c r="I25" s="24">
        <v>8063</v>
      </c>
      <c r="J25" s="24">
        <f>SUM(J18:J22)</f>
        <v>7106</v>
      </c>
      <c r="K25" s="37"/>
    </row>
    <row r="26" spans="1:11" ht="15.75">
      <c r="A26" s="13"/>
      <c r="B26" s="6"/>
      <c r="C26" s="6"/>
      <c r="D26" s="6"/>
      <c r="E26" s="74"/>
      <c r="F26" s="24"/>
      <c r="G26" s="24"/>
      <c r="H26" s="24"/>
      <c r="I26" s="24"/>
      <c r="J26" s="24"/>
      <c r="K26" s="37"/>
    </row>
    <row r="27" spans="1:11" ht="15.75">
      <c r="A27" s="13"/>
      <c r="B27" s="6"/>
      <c r="C27" s="6"/>
      <c r="D27" s="6"/>
      <c r="E27" s="74" t="s">
        <v>28</v>
      </c>
      <c r="F27" s="24">
        <v>-442</v>
      </c>
      <c r="G27" s="24">
        <v>-416</v>
      </c>
      <c r="H27" s="24"/>
      <c r="I27" s="24">
        <v>-1346</v>
      </c>
      <c r="J27" s="24">
        <v>-1248</v>
      </c>
      <c r="K27" s="37"/>
    </row>
    <row r="28" spans="1:11" ht="15.75">
      <c r="A28" s="13"/>
      <c r="B28" s="6"/>
      <c r="C28" s="6"/>
      <c r="D28" s="6"/>
      <c r="E28" s="37"/>
      <c r="F28" s="24"/>
      <c r="G28" s="24"/>
      <c r="H28" s="24"/>
      <c r="I28" s="24"/>
      <c r="J28" s="24"/>
      <c r="K28" s="37"/>
    </row>
    <row r="29" spans="1:11" ht="15.75">
      <c r="A29" s="13"/>
      <c r="B29" s="6"/>
      <c r="C29" s="6"/>
      <c r="D29" s="6"/>
      <c r="E29" s="14"/>
      <c r="F29" s="26"/>
      <c r="G29" s="26"/>
      <c r="H29" s="24"/>
      <c r="I29" s="26"/>
      <c r="J29" s="26"/>
      <c r="K29" s="37"/>
    </row>
    <row r="30" spans="1:13" ht="15.75">
      <c r="A30" s="13"/>
      <c r="B30" s="6"/>
      <c r="C30" s="6"/>
      <c r="D30" s="6"/>
      <c r="E30" s="74" t="s">
        <v>48</v>
      </c>
      <c r="F30" s="24">
        <f>+F25+F27</f>
        <v>3075</v>
      </c>
      <c r="G30" s="24">
        <f>+G25+G27</f>
        <v>299</v>
      </c>
      <c r="H30" s="24">
        <f>+H25+H27</f>
        <v>0</v>
      </c>
      <c r="I30" s="24">
        <f>+I25+I27</f>
        <v>6717</v>
      </c>
      <c r="J30" s="24">
        <f>+J25+J27</f>
        <v>5858</v>
      </c>
      <c r="K30" s="37"/>
      <c r="M30" s="10"/>
    </row>
    <row r="31" spans="1:11" ht="15.75">
      <c r="A31" s="13"/>
      <c r="B31" s="6"/>
      <c r="C31" s="6"/>
      <c r="D31" s="6"/>
      <c r="E31" s="74"/>
      <c r="F31" s="24"/>
      <c r="G31" s="24"/>
      <c r="H31" s="24"/>
      <c r="I31" s="24"/>
      <c r="J31" s="24"/>
      <c r="K31" s="37"/>
    </row>
    <row r="32" spans="1:11" ht="15.75">
      <c r="A32" s="13"/>
      <c r="B32" s="6"/>
      <c r="C32" s="6"/>
      <c r="D32" s="6"/>
      <c r="E32" s="74" t="s">
        <v>49</v>
      </c>
      <c r="F32" s="24">
        <v>326</v>
      </c>
      <c r="G32" s="71">
        <v>-57</v>
      </c>
      <c r="H32" s="24"/>
      <c r="I32" s="24">
        <v>-81</v>
      </c>
      <c r="J32" s="71">
        <v>-855</v>
      </c>
      <c r="K32" s="37"/>
    </row>
    <row r="33" spans="1:11" ht="15.75">
      <c r="A33" s="13"/>
      <c r="B33" s="6"/>
      <c r="C33" s="6"/>
      <c r="D33" s="6"/>
      <c r="E33" s="74"/>
      <c r="F33" s="24"/>
      <c r="G33" s="24"/>
      <c r="H33" s="24"/>
      <c r="I33" s="24"/>
      <c r="J33" s="24"/>
      <c r="K33" s="37"/>
    </row>
    <row r="34" spans="1:11" ht="15.75">
      <c r="A34" s="13"/>
      <c r="B34" s="6"/>
      <c r="C34" s="6"/>
      <c r="D34" s="6"/>
      <c r="E34" s="14"/>
      <c r="F34" s="26"/>
      <c r="G34" s="26"/>
      <c r="H34" s="24"/>
      <c r="I34" s="26"/>
      <c r="J34" s="26"/>
      <c r="K34" s="37"/>
    </row>
    <row r="35" spans="1:11" ht="15.75">
      <c r="A35" s="13"/>
      <c r="B35" s="6"/>
      <c r="C35" s="6"/>
      <c r="D35" s="6"/>
      <c r="E35" s="74" t="s">
        <v>50</v>
      </c>
      <c r="F35" s="64">
        <f>SUM(F30:F33)</f>
        <v>3401</v>
      </c>
      <c r="G35" s="64">
        <f>SUM(G30:G33)</f>
        <v>242</v>
      </c>
      <c r="H35" s="64"/>
      <c r="I35" s="64">
        <f>SUM(I30:I33)</f>
        <v>6636</v>
      </c>
      <c r="J35" s="64">
        <f>SUM(J30:J33)</f>
        <v>5003</v>
      </c>
      <c r="K35" s="37"/>
    </row>
    <row r="36" spans="1:11" ht="15.75">
      <c r="A36" s="13"/>
      <c r="B36" s="6"/>
      <c r="C36" s="6"/>
      <c r="D36" s="6"/>
      <c r="E36" s="74"/>
      <c r="F36" s="64"/>
      <c r="G36" s="64"/>
      <c r="H36" s="64"/>
      <c r="I36" s="64"/>
      <c r="J36" s="64"/>
      <c r="K36" s="37"/>
    </row>
    <row r="37" spans="1:11" ht="15.75">
      <c r="A37" s="13"/>
      <c r="B37" s="6"/>
      <c r="C37" s="6"/>
      <c r="D37" s="6"/>
      <c r="E37" s="74" t="s">
        <v>75</v>
      </c>
      <c r="F37" s="64"/>
      <c r="G37" s="64"/>
      <c r="H37" s="64"/>
      <c r="I37" s="64"/>
      <c r="J37" s="64"/>
      <c r="K37" s="37"/>
    </row>
    <row r="38" spans="1:11" ht="15.75">
      <c r="A38" s="13"/>
      <c r="B38" s="6"/>
      <c r="C38" s="6"/>
      <c r="D38" s="6"/>
      <c r="E38" s="76" t="s">
        <v>76</v>
      </c>
      <c r="F38" s="64">
        <v>0</v>
      </c>
      <c r="G38" s="64">
        <v>950</v>
      </c>
      <c r="H38" s="64"/>
      <c r="I38" s="64">
        <v>0</v>
      </c>
      <c r="J38" s="64">
        <v>-504</v>
      </c>
      <c r="K38" s="37"/>
    </row>
    <row r="39" spans="1:11" ht="15.75">
      <c r="A39" s="13"/>
      <c r="B39" s="6"/>
      <c r="C39" s="6"/>
      <c r="D39" s="6"/>
      <c r="E39" s="74"/>
      <c r="F39" s="64"/>
      <c r="G39" s="64"/>
      <c r="H39" s="64"/>
      <c r="I39" s="64"/>
      <c r="J39" s="64"/>
      <c r="K39" s="37"/>
    </row>
    <row r="40" spans="1:11" ht="15.75">
      <c r="A40" s="13"/>
      <c r="B40" s="6"/>
      <c r="C40" s="6"/>
      <c r="D40" s="6"/>
      <c r="E40" s="14"/>
      <c r="F40" s="26"/>
      <c r="G40" s="26"/>
      <c r="H40" s="24"/>
      <c r="I40" s="26"/>
      <c r="J40" s="26"/>
      <c r="K40" s="37"/>
    </row>
    <row r="41" spans="1:11" ht="31.5">
      <c r="A41" s="13"/>
      <c r="B41" s="6"/>
      <c r="C41" s="6"/>
      <c r="D41" s="6"/>
      <c r="E41" s="77" t="s">
        <v>77</v>
      </c>
      <c r="F41" s="64">
        <f>SUM(F35:F38)</f>
        <v>3401</v>
      </c>
      <c r="G41" s="64">
        <f>SUM(G35:G38)</f>
        <v>1192</v>
      </c>
      <c r="H41" s="64"/>
      <c r="I41" s="64">
        <f>SUM(I35:I38)</f>
        <v>6636</v>
      </c>
      <c r="J41" s="64">
        <f>SUM(J35:J38)</f>
        <v>4499</v>
      </c>
      <c r="K41" s="37"/>
    </row>
    <row r="42" spans="1:11" ht="16.5" thickBot="1">
      <c r="A42" s="13"/>
      <c r="B42" s="6"/>
      <c r="C42" s="6"/>
      <c r="D42" s="6"/>
      <c r="E42" s="74"/>
      <c r="F42" s="73"/>
      <c r="G42" s="73"/>
      <c r="H42" s="24"/>
      <c r="I42" s="73"/>
      <c r="J42" s="73"/>
      <c r="K42" s="37"/>
    </row>
    <row r="43" spans="1:11" ht="16.5" thickTop="1">
      <c r="A43" s="13"/>
      <c r="B43" s="6"/>
      <c r="C43" s="6"/>
      <c r="D43" s="6"/>
      <c r="E43" s="74"/>
      <c r="F43" s="42"/>
      <c r="G43" s="42"/>
      <c r="H43" s="42"/>
      <c r="I43" s="42"/>
      <c r="J43" s="42"/>
      <c r="K43" s="37"/>
    </row>
    <row r="44" spans="1:11" ht="15.75">
      <c r="A44" s="13"/>
      <c r="B44" s="6"/>
      <c r="C44" s="6"/>
      <c r="D44" s="6"/>
      <c r="E44" s="74"/>
      <c r="F44" s="42"/>
      <c r="G44" s="42"/>
      <c r="H44" s="42"/>
      <c r="I44" s="42"/>
      <c r="J44" s="42"/>
      <c r="K44" s="37"/>
    </row>
    <row r="45" spans="1:11" ht="15.75">
      <c r="A45" s="13"/>
      <c r="B45" s="6"/>
      <c r="C45" s="6"/>
      <c r="D45" s="6"/>
      <c r="E45" s="74"/>
      <c r="F45" s="42"/>
      <c r="G45" s="42"/>
      <c r="H45" s="42"/>
      <c r="I45" s="42"/>
      <c r="J45" s="42"/>
      <c r="K45" s="37"/>
    </row>
    <row r="46" spans="1:11" ht="15.75">
      <c r="A46" s="13"/>
      <c r="B46" s="6"/>
      <c r="C46" s="6"/>
      <c r="D46" s="6"/>
      <c r="E46" s="74" t="s">
        <v>51</v>
      </c>
      <c r="F46" s="42"/>
      <c r="G46" s="42"/>
      <c r="H46" s="42"/>
      <c r="I46" s="42"/>
      <c r="J46" s="42"/>
      <c r="K46" s="37"/>
    </row>
    <row r="47" spans="1:11" ht="15.75">
      <c r="A47" s="13"/>
      <c r="B47" s="6"/>
      <c r="C47" s="6"/>
      <c r="D47" s="6"/>
      <c r="E47" s="74"/>
      <c r="F47" s="42"/>
      <c r="G47" s="42"/>
      <c r="H47" s="42"/>
      <c r="I47" s="42"/>
      <c r="J47" s="42"/>
      <c r="K47" s="37"/>
    </row>
    <row r="48" spans="1:11" ht="16.5" thickBot="1">
      <c r="A48" s="13"/>
      <c r="B48" s="6"/>
      <c r="C48" s="6"/>
      <c r="D48" s="6"/>
      <c r="E48" s="70" t="s">
        <v>0</v>
      </c>
      <c r="F48" s="44">
        <f>+F35/F51*100</f>
        <v>2.1259571808095017</v>
      </c>
      <c r="G48" s="44">
        <f>+G35/G51*100</f>
        <v>0.15127363650570402</v>
      </c>
      <c r="H48" s="42"/>
      <c r="I48" s="44">
        <f>+I35/I51*100</f>
        <v>4.148148148148148</v>
      </c>
      <c r="J48" s="44">
        <f>+J35/J51*100</f>
        <v>3.1273636505704014</v>
      </c>
      <c r="K48" s="37"/>
    </row>
    <row r="49" spans="1:11" ht="15.75" thickTop="1">
      <c r="A49" s="13"/>
      <c r="B49" s="6"/>
      <c r="C49" s="6"/>
      <c r="D49" s="6"/>
      <c r="E49" s="37"/>
      <c r="F49" s="45"/>
      <c r="G49" s="45"/>
      <c r="H49" s="42"/>
      <c r="I49" s="45"/>
      <c r="J49" s="45"/>
      <c r="K49" s="37"/>
    </row>
    <row r="50" spans="1:11" ht="15">
      <c r="A50" s="13"/>
      <c r="B50" s="6"/>
      <c r="C50" s="6"/>
      <c r="D50" s="6"/>
      <c r="E50" s="46" t="s">
        <v>26</v>
      </c>
      <c r="F50" s="45"/>
      <c r="G50" s="45"/>
      <c r="H50" s="42"/>
      <c r="I50" s="45"/>
      <c r="J50" s="45"/>
      <c r="K50" s="37"/>
    </row>
    <row r="51" spans="1:11" ht="15.75" thickBot="1">
      <c r="A51" s="13"/>
      <c r="B51" s="6"/>
      <c r="C51" s="6"/>
      <c r="D51" s="6"/>
      <c r="E51" s="46" t="s">
        <v>99</v>
      </c>
      <c r="F51" s="43">
        <v>159975</v>
      </c>
      <c r="G51" s="43">
        <v>159975</v>
      </c>
      <c r="H51" s="42"/>
      <c r="I51" s="43">
        <v>159975</v>
      </c>
      <c r="J51" s="43">
        <v>159975</v>
      </c>
      <c r="K51" s="37"/>
    </row>
    <row r="52" spans="1:11" ht="15.75" thickTop="1">
      <c r="A52" s="13"/>
      <c r="B52" s="6"/>
      <c r="C52" s="6"/>
      <c r="D52" s="6"/>
      <c r="E52" s="37"/>
      <c r="F52" s="45"/>
      <c r="G52" s="45"/>
      <c r="H52" s="42"/>
      <c r="I52" s="45"/>
      <c r="J52" s="45"/>
      <c r="K52" s="37"/>
    </row>
    <row r="53" spans="1:11" ht="15">
      <c r="A53" s="13"/>
      <c r="B53" s="6"/>
      <c r="C53" s="6"/>
      <c r="D53" s="6"/>
      <c r="E53" s="37"/>
      <c r="F53" s="45"/>
      <c r="G53" s="45"/>
      <c r="H53" s="42"/>
      <c r="I53" s="45"/>
      <c r="J53" s="45"/>
      <c r="K53" s="37"/>
    </row>
    <row r="54" spans="1:11" ht="15">
      <c r="A54" s="13"/>
      <c r="B54" s="6"/>
      <c r="C54" s="6"/>
      <c r="D54" s="6"/>
      <c r="E54" s="37"/>
      <c r="F54" s="45"/>
      <c r="G54" s="45"/>
      <c r="H54" s="42"/>
      <c r="I54" s="45"/>
      <c r="J54" s="45"/>
      <c r="K54" s="37"/>
    </row>
    <row r="55" spans="1:11" ht="15">
      <c r="A55" s="13"/>
      <c r="B55" s="6"/>
      <c r="C55" s="6"/>
      <c r="D55" s="6"/>
      <c r="E55" s="37"/>
      <c r="F55" s="47"/>
      <c r="G55" s="47"/>
      <c r="H55" s="48"/>
      <c r="I55" s="47"/>
      <c r="J55" s="45"/>
      <c r="K55" s="37"/>
    </row>
    <row r="56" spans="1:11" ht="12.75">
      <c r="A56" s="13"/>
      <c r="B56" s="6"/>
      <c r="C56" s="6"/>
      <c r="D56" s="6"/>
      <c r="E56" s="6"/>
      <c r="F56" s="8"/>
      <c r="G56" s="8"/>
      <c r="H56" s="8"/>
      <c r="I56" s="8"/>
      <c r="J56" s="8"/>
      <c r="K56" s="6"/>
    </row>
    <row r="57" spans="1:11" ht="12.75">
      <c r="A57" s="13"/>
      <c r="B57" s="6"/>
      <c r="C57" s="6"/>
      <c r="D57" s="6"/>
      <c r="E57" s="9"/>
      <c r="F57" s="8"/>
      <c r="G57" s="8"/>
      <c r="H57" s="8"/>
      <c r="I57" s="8"/>
      <c r="J57" s="8"/>
      <c r="K57" s="6"/>
    </row>
    <row r="58" spans="1:11" ht="12.75">
      <c r="A58" s="13"/>
      <c r="C58" s="6"/>
      <c r="D58" s="6"/>
      <c r="E58" s="103" t="s">
        <v>79</v>
      </c>
      <c r="F58" s="103"/>
      <c r="G58" s="103"/>
      <c r="H58" s="103"/>
      <c r="I58" s="103"/>
      <c r="J58" s="103"/>
      <c r="K58" s="6"/>
    </row>
    <row r="59" spans="1:11" ht="12.75">
      <c r="A59" s="13"/>
      <c r="C59" s="6"/>
      <c r="D59" s="6"/>
      <c r="E59" s="80"/>
      <c r="F59" s="79"/>
      <c r="G59" s="79"/>
      <c r="H59" s="78"/>
      <c r="I59" s="79"/>
      <c r="J59" s="89" t="s">
        <v>135</v>
      </c>
      <c r="K59" s="6"/>
    </row>
    <row r="60" spans="1:11" ht="12.75">
      <c r="A60" s="13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3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1:11" ht="12.75">
      <c r="A62" s="13"/>
      <c r="B62" s="6"/>
      <c r="C62" s="6"/>
      <c r="D62" s="6"/>
      <c r="E62" s="6"/>
      <c r="F62" s="6"/>
      <c r="G62" s="8"/>
      <c r="H62" s="8"/>
      <c r="I62" s="8"/>
      <c r="J62" s="8"/>
      <c r="K62" s="6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</sheetData>
  <sheetProtection/>
  <mergeCells count="9">
    <mergeCell ref="A2:K2"/>
    <mergeCell ref="A3:K3"/>
    <mergeCell ref="A4:K4"/>
    <mergeCell ref="A7:K7"/>
    <mergeCell ref="A5:K5"/>
    <mergeCell ref="E58:J58"/>
    <mergeCell ref="I11:J11"/>
    <mergeCell ref="F11:G11"/>
    <mergeCell ref="A8:K8"/>
  </mergeCells>
  <printOptions/>
  <pageMargins left="0.4" right="0.24" top="0.8" bottom="0.2" header="0.5" footer="0.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2"/>
  <sheetViews>
    <sheetView zoomScalePageLayoutView="0" workbookViewId="0" topLeftCell="A43">
      <selection activeCell="D65" sqref="D65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140625" style="1" customWidth="1"/>
    <col min="4" max="4" width="18.28125" style="1" customWidth="1"/>
    <col min="5" max="5" width="3.8515625" style="6" customWidth="1"/>
    <col min="6" max="6" width="17.8515625" style="1" customWidth="1"/>
    <col min="7" max="7" width="11.140625" style="1" customWidth="1"/>
    <col min="8" max="8" width="7.7109375" style="1" customWidth="1"/>
    <col min="9" max="76" width="9.140625" style="1" customWidth="1"/>
  </cols>
  <sheetData>
    <row r="1" spans="1:7" ht="12.75">
      <c r="A1" s="13"/>
      <c r="B1" s="6"/>
      <c r="C1" s="6"/>
      <c r="D1" s="6"/>
      <c r="F1" s="6"/>
      <c r="G1" s="6"/>
    </row>
    <row r="2" spans="1:7" ht="18.75">
      <c r="A2" s="100" t="s">
        <v>23</v>
      </c>
      <c r="B2" s="100"/>
      <c r="C2" s="100"/>
      <c r="D2" s="100"/>
      <c r="E2" s="100"/>
      <c r="F2" s="100"/>
      <c r="G2" s="100"/>
    </row>
    <row r="3" spans="1:7" ht="12.75">
      <c r="A3" s="101" t="s">
        <v>24</v>
      </c>
      <c r="B3" s="101"/>
      <c r="C3" s="101"/>
      <c r="D3" s="101"/>
      <c r="E3" s="101"/>
      <c r="F3" s="101"/>
      <c r="G3" s="101"/>
    </row>
    <row r="4" spans="1:7" ht="12.75">
      <c r="A4" s="101" t="s">
        <v>18</v>
      </c>
      <c r="B4" s="101"/>
      <c r="C4" s="101"/>
      <c r="D4" s="101"/>
      <c r="E4" s="101"/>
      <c r="F4" s="101"/>
      <c r="G4" s="101"/>
    </row>
    <row r="5" spans="1:7" ht="12.75">
      <c r="A5" s="101" t="s">
        <v>30</v>
      </c>
      <c r="B5" s="101"/>
      <c r="C5" s="101"/>
      <c r="D5" s="101"/>
      <c r="E5" s="101"/>
      <c r="F5" s="101"/>
      <c r="G5" s="101"/>
    </row>
    <row r="6" spans="1:7" ht="12.75">
      <c r="A6" s="5"/>
      <c r="B6" s="5"/>
      <c r="C6" s="5"/>
      <c r="D6" s="5"/>
      <c r="E6" s="5"/>
      <c r="F6" s="5"/>
      <c r="G6" s="5"/>
    </row>
    <row r="7" spans="1:7" ht="15.75">
      <c r="A7" s="98" t="s">
        <v>80</v>
      </c>
      <c r="B7" s="98"/>
      <c r="C7" s="98"/>
      <c r="D7" s="98"/>
      <c r="E7" s="98"/>
      <c r="F7" s="98"/>
      <c r="G7" s="98"/>
    </row>
    <row r="8" spans="1:7" ht="12.75">
      <c r="A8" s="101" t="s">
        <v>129</v>
      </c>
      <c r="B8" s="101"/>
      <c r="C8" s="101"/>
      <c r="D8" s="101"/>
      <c r="E8" s="101"/>
      <c r="F8" s="101"/>
      <c r="G8" s="101"/>
    </row>
    <row r="9" spans="1:7" ht="12.75">
      <c r="A9" s="13"/>
      <c r="B9" s="6"/>
      <c r="C9" s="6"/>
      <c r="D9" s="6"/>
      <c r="F9" s="6"/>
      <c r="G9" s="6"/>
    </row>
    <row r="10" spans="1:7" ht="15">
      <c r="A10" s="13"/>
      <c r="B10" s="37"/>
      <c r="C10" s="37"/>
      <c r="D10" s="37"/>
      <c r="E10" s="37"/>
      <c r="F10" s="38" t="s">
        <v>16</v>
      </c>
      <c r="G10" s="6"/>
    </row>
    <row r="11" spans="1:7" ht="15">
      <c r="A11" s="13"/>
      <c r="B11" s="37"/>
      <c r="C11" s="37"/>
      <c r="D11" s="38" t="s">
        <v>14</v>
      </c>
      <c r="E11" s="38"/>
      <c r="F11" s="38" t="s">
        <v>42</v>
      </c>
      <c r="G11" s="6"/>
    </row>
    <row r="12" spans="1:7" ht="15">
      <c r="A12" s="13"/>
      <c r="B12" s="37"/>
      <c r="C12" s="37"/>
      <c r="D12" s="38" t="s">
        <v>15</v>
      </c>
      <c r="E12" s="38"/>
      <c r="F12" s="38" t="s">
        <v>17</v>
      </c>
      <c r="G12" s="6"/>
    </row>
    <row r="13" spans="1:7" ht="15">
      <c r="A13" s="13"/>
      <c r="B13" s="37"/>
      <c r="C13" s="37"/>
      <c r="D13" s="40" t="s">
        <v>130</v>
      </c>
      <c r="E13" s="50"/>
      <c r="F13" s="75" t="s">
        <v>102</v>
      </c>
      <c r="G13" s="6"/>
    </row>
    <row r="14" spans="1:7" ht="15">
      <c r="A14" s="13"/>
      <c r="B14" s="37"/>
      <c r="C14" s="37"/>
      <c r="D14" s="38" t="s">
        <v>13</v>
      </c>
      <c r="E14" s="38"/>
      <c r="F14" s="38" t="s">
        <v>13</v>
      </c>
      <c r="G14" s="6"/>
    </row>
    <row r="15" spans="1:7" ht="15">
      <c r="A15" s="13"/>
      <c r="B15" s="37"/>
      <c r="C15" s="37"/>
      <c r="D15" s="38" t="s">
        <v>19</v>
      </c>
      <c r="E15" s="38"/>
      <c r="F15" s="38" t="s">
        <v>101</v>
      </c>
      <c r="G15" s="6"/>
    </row>
    <row r="16" spans="1:7" ht="15">
      <c r="A16" s="13"/>
      <c r="B16" s="37"/>
      <c r="C16" s="37"/>
      <c r="D16" s="42"/>
      <c r="E16" s="42"/>
      <c r="F16" s="38"/>
      <c r="G16" s="6"/>
    </row>
    <row r="17" spans="1:7" ht="15">
      <c r="A17" s="13"/>
      <c r="B17" s="52" t="s">
        <v>55</v>
      </c>
      <c r="C17" s="37"/>
      <c r="D17" s="42"/>
      <c r="E17" s="42"/>
      <c r="F17" s="51"/>
      <c r="G17" s="6"/>
    </row>
    <row r="18" spans="1:7" ht="15">
      <c r="A18" s="13"/>
      <c r="B18" s="52"/>
      <c r="C18" s="37"/>
      <c r="D18" s="42"/>
      <c r="E18" s="42"/>
      <c r="F18" s="51"/>
      <c r="G18" s="6"/>
    </row>
    <row r="19" spans="1:8" ht="15">
      <c r="A19" s="13"/>
      <c r="B19" s="37" t="s">
        <v>56</v>
      </c>
      <c r="C19" s="37"/>
      <c r="D19" s="42">
        <f>32131+5359</f>
        <v>37490</v>
      </c>
      <c r="E19" s="42"/>
      <c r="F19" s="42">
        <v>26465</v>
      </c>
      <c r="G19" s="6"/>
      <c r="H19" s="10"/>
    </row>
    <row r="20" spans="1:8" ht="15" hidden="1">
      <c r="A20" s="13"/>
      <c r="B20" s="37" t="s">
        <v>4</v>
      </c>
      <c r="C20" s="37"/>
      <c r="D20" s="42">
        <f>11578-11578</f>
        <v>0</v>
      </c>
      <c r="E20" s="42"/>
      <c r="F20" s="42">
        <f>11578-11578</f>
        <v>0</v>
      </c>
      <c r="G20" s="6"/>
      <c r="H20" s="10"/>
    </row>
    <row r="21" spans="1:8" ht="15">
      <c r="A21" s="13"/>
      <c r="B21" s="37" t="s">
        <v>57</v>
      </c>
      <c r="C21" s="37"/>
      <c r="D21" s="42">
        <v>68656</v>
      </c>
      <c r="E21" s="42"/>
      <c r="F21" s="42">
        <f>37966+30690</f>
        <v>68656</v>
      </c>
      <c r="G21" s="6"/>
      <c r="H21" s="10"/>
    </row>
    <row r="22" spans="1:8" ht="15">
      <c r="A22" s="13"/>
      <c r="B22" s="37"/>
      <c r="C22" s="37"/>
      <c r="D22" s="42"/>
      <c r="E22" s="42"/>
      <c r="F22" s="42"/>
      <c r="G22" s="6"/>
      <c r="H22" s="10"/>
    </row>
    <row r="23" spans="1:8" ht="15">
      <c r="A23" s="13"/>
      <c r="B23" s="52" t="s">
        <v>6</v>
      </c>
      <c r="C23" s="37"/>
      <c r="D23" s="53">
        <f>SUM(D19:D22)</f>
        <v>106146</v>
      </c>
      <c r="E23" s="42"/>
      <c r="F23" s="53">
        <f>SUM(F19:F22)</f>
        <v>95121</v>
      </c>
      <c r="G23" s="6"/>
      <c r="H23" s="10"/>
    </row>
    <row r="24" spans="1:8" ht="15">
      <c r="A24" s="13"/>
      <c r="B24" s="6"/>
      <c r="C24" s="37"/>
      <c r="D24" s="42"/>
      <c r="E24" s="42"/>
      <c r="F24" s="42"/>
      <c r="G24" s="6"/>
      <c r="H24" s="10"/>
    </row>
    <row r="25" spans="1:8" ht="15">
      <c r="A25" s="13"/>
      <c r="B25" s="54" t="s">
        <v>29</v>
      </c>
      <c r="C25" s="37"/>
      <c r="D25" s="42">
        <v>8046</v>
      </c>
      <c r="E25" s="42"/>
      <c r="F25" s="42">
        <v>7296</v>
      </c>
      <c r="G25" s="6"/>
      <c r="H25" s="10"/>
    </row>
    <row r="26" spans="1:8" ht="15">
      <c r="A26" s="13"/>
      <c r="B26" s="54" t="s">
        <v>118</v>
      </c>
      <c r="C26" s="37"/>
      <c r="D26" s="42">
        <f>9285+3283</f>
        <v>12568</v>
      </c>
      <c r="E26" s="42"/>
      <c r="F26" s="42">
        <f>7968+2661</f>
        <v>10629</v>
      </c>
      <c r="G26" s="6"/>
      <c r="H26" s="10"/>
    </row>
    <row r="27" spans="1:8" ht="15">
      <c r="A27" s="13"/>
      <c r="B27" s="37" t="s">
        <v>110</v>
      </c>
      <c r="C27" s="37"/>
      <c r="D27" s="42">
        <v>0</v>
      </c>
      <c r="E27" s="42"/>
      <c r="F27" s="42">
        <v>12071</v>
      </c>
      <c r="G27" s="6"/>
      <c r="H27" s="10"/>
    </row>
    <row r="28" spans="1:8" ht="15">
      <c r="A28" s="13"/>
      <c r="B28" s="54" t="s">
        <v>73</v>
      </c>
      <c r="C28" s="37"/>
      <c r="D28" s="42">
        <v>674</v>
      </c>
      <c r="E28" s="42"/>
      <c r="F28" s="42">
        <v>284</v>
      </c>
      <c r="G28" s="6"/>
      <c r="H28" s="10"/>
    </row>
    <row r="29" spans="1:8" ht="15">
      <c r="A29" s="13"/>
      <c r="B29" s="54" t="s">
        <v>72</v>
      </c>
      <c r="C29" s="37"/>
      <c r="D29" s="48">
        <f>12000+616</f>
        <v>12616</v>
      </c>
      <c r="E29" s="42"/>
      <c r="F29" s="48">
        <f>2000+492</f>
        <v>2492</v>
      </c>
      <c r="G29" s="6"/>
      <c r="H29" s="10"/>
    </row>
    <row r="30" spans="1:8" ht="15">
      <c r="A30" s="13"/>
      <c r="B30" s="37"/>
      <c r="C30" s="37"/>
      <c r="D30" s="42"/>
      <c r="E30" s="42"/>
      <c r="F30" s="42"/>
      <c r="G30" s="6"/>
      <c r="H30" s="10"/>
    </row>
    <row r="31" spans="1:8" ht="15">
      <c r="A31" s="13"/>
      <c r="B31" s="52" t="s">
        <v>7</v>
      </c>
      <c r="C31" s="37"/>
      <c r="D31" s="53">
        <f>SUM(D25:D30)</f>
        <v>33904</v>
      </c>
      <c r="E31" s="42"/>
      <c r="F31" s="53">
        <f>SUM(F25:F30)</f>
        <v>32772</v>
      </c>
      <c r="G31" s="6"/>
      <c r="H31" s="10"/>
    </row>
    <row r="32" spans="1:8" ht="15">
      <c r="A32" s="13"/>
      <c r="B32" s="52"/>
      <c r="C32" s="37"/>
      <c r="D32" s="42"/>
      <c r="E32" s="42"/>
      <c r="F32" s="42"/>
      <c r="G32" s="6"/>
      <c r="H32" s="10"/>
    </row>
    <row r="33" spans="1:8" ht="15.75" thickBot="1">
      <c r="A33" s="13"/>
      <c r="B33" s="52" t="s">
        <v>5</v>
      </c>
      <c r="C33" s="37"/>
      <c r="D33" s="55">
        <f>D23+D31</f>
        <v>140050</v>
      </c>
      <c r="E33" s="42"/>
      <c r="F33" s="55">
        <f>F23+F31</f>
        <v>127893</v>
      </c>
      <c r="G33" s="6"/>
      <c r="H33" s="10"/>
    </row>
    <row r="34" spans="1:8" ht="15.75" thickTop="1">
      <c r="A34" s="13"/>
      <c r="B34" s="52"/>
      <c r="C34" s="37"/>
      <c r="D34" s="42"/>
      <c r="E34" s="42"/>
      <c r="F34" s="42"/>
      <c r="G34" s="6"/>
      <c r="H34" s="10"/>
    </row>
    <row r="35" spans="1:8" ht="15">
      <c r="A35" s="13"/>
      <c r="B35" s="52"/>
      <c r="C35" s="37"/>
      <c r="D35" s="42"/>
      <c r="E35" s="42"/>
      <c r="F35" s="42"/>
      <c r="G35" s="6"/>
      <c r="H35" s="10"/>
    </row>
    <row r="36" spans="1:8" ht="12.75" customHeight="1">
      <c r="A36" s="13"/>
      <c r="B36" s="52" t="s">
        <v>58</v>
      </c>
      <c r="C36" s="37"/>
      <c r="D36" s="42"/>
      <c r="E36" s="42"/>
      <c r="F36" s="42"/>
      <c r="G36" s="6"/>
      <c r="H36" s="10"/>
    </row>
    <row r="37" spans="1:8" ht="12.75" customHeight="1">
      <c r="A37" s="13"/>
      <c r="B37" s="52"/>
      <c r="C37" s="37"/>
      <c r="D37" s="42"/>
      <c r="E37" s="42"/>
      <c r="F37" s="42"/>
      <c r="G37" s="6"/>
      <c r="H37" s="10"/>
    </row>
    <row r="38" spans="1:8" ht="12.75" customHeight="1">
      <c r="A38" s="13"/>
      <c r="B38" s="37" t="s">
        <v>59</v>
      </c>
      <c r="C38" s="37"/>
      <c r="D38" s="42">
        <v>159975</v>
      </c>
      <c r="E38" s="42"/>
      <c r="F38" s="42">
        <v>159975</v>
      </c>
      <c r="G38" s="6"/>
      <c r="H38" s="10"/>
    </row>
    <row r="39" spans="1:8" ht="12.75" customHeight="1">
      <c r="A39" s="13"/>
      <c r="B39" s="37" t="s">
        <v>60</v>
      </c>
      <c r="C39" s="37"/>
      <c r="D39" s="42">
        <v>-72042</v>
      </c>
      <c r="E39" s="42"/>
      <c r="F39" s="42">
        <v>-78678</v>
      </c>
      <c r="G39" s="6"/>
      <c r="H39" s="10"/>
    </row>
    <row r="40" spans="1:8" ht="12.75" customHeight="1">
      <c r="A40" s="13"/>
      <c r="B40" s="37"/>
      <c r="C40" s="37"/>
      <c r="D40" s="42"/>
      <c r="E40" s="42"/>
      <c r="F40" s="42"/>
      <c r="G40" s="6"/>
      <c r="H40" s="10"/>
    </row>
    <row r="41" spans="1:8" ht="12.75" customHeight="1">
      <c r="A41" s="13"/>
      <c r="B41" s="52" t="s">
        <v>111</v>
      </c>
      <c r="C41" s="37"/>
      <c r="D41" s="42"/>
      <c r="E41" s="42"/>
      <c r="F41" s="42"/>
      <c r="G41" s="6"/>
      <c r="H41" s="10"/>
    </row>
    <row r="42" spans="1:8" ht="12.75" customHeight="1">
      <c r="A42" s="13"/>
      <c r="B42" s="52" t="s">
        <v>67</v>
      </c>
      <c r="C42" s="37"/>
      <c r="D42" s="53">
        <f>SUM(D38:D41)</f>
        <v>87933</v>
      </c>
      <c r="E42" s="42"/>
      <c r="F42" s="53">
        <f>SUM(F38:F41)</f>
        <v>81297</v>
      </c>
      <c r="G42" s="6"/>
      <c r="H42" s="10"/>
    </row>
    <row r="43" spans="1:8" ht="12.75" customHeight="1">
      <c r="A43" s="13"/>
      <c r="C43" s="37"/>
      <c r="D43" s="60"/>
      <c r="E43" s="42"/>
      <c r="F43" s="60"/>
      <c r="G43" s="6"/>
      <c r="H43" s="10"/>
    </row>
    <row r="44" spans="1:8" ht="12.75" customHeight="1">
      <c r="A44" s="13"/>
      <c r="B44" s="52" t="s">
        <v>61</v>
      </c>
      <c r="C44" s="37"/>
      <c r="D44" s="42"/>
      <c r="E44" s="42"/>
      <c r="F44" s="42"/>
      <c r="G44" s="6"/>
      <c r="H44" s="10"/>
    </row>
    <row r="45" spans="1:8" ht="12.75" customHeight="1">
      <c r="A45" s="13"/>
      <c r="B45" s="52"/>
      <c r="C45" s="37"/>
      <c r="D45" s="42"/>
      <c r="E45" s="42"/>
      <c r="F45" s="42"/>
      <c r="G45" s="6"/>
      <c r="H45" s="10"/>
    </row>
    <row r="46" spans="1:8" ht="12.75" customHeight="1">
      <c r="A46" s="13"/>
      <c r="B46" s="37" t="s">
        <v>3</v>
      </c>
      <c r="C46" s="37"/>
      <c r="D46" s="42">
        <v>9543</v>
      </c>
      <c r="E46" s="42"/>
      <c r="F46" s="42">
        <v>9543</v>
      </c>
      <c r="G46" s="6"/>
      <c r="H46" s="10"/>
    </row>
    <row r="47" spans="1:8" ht="12.75" customHeight="1">
      <c r="A47" s="13"/>
      <c r="B47" s="37" t="s">
        <v>112</v>
      </c>
      <c r="C47" s="37"/>
      <c r="D47" s="42">
        <v>4783</v>
      </c>
      <c r="E47" s="42"/>
      <c r="F47" s="42">
        <v>890</v>
      </c>
      <c r="G47" s="6"/>
      <c r="H47" s="10"/>
    </row>
    <row r="48" spans="1:8" ht="12.75" customHeight="1">
      <c r="A48" s="13"/>
      <c r="B48" s="37" t="s">
        <v>9</v>
      </c>
      <c r="C48" s="37"/>
      <c r="D48" s="42">
        <v>22827</v>
      </c>
      <c r="E48" s="42"/>
      <c r="F48" s="42">
        <v>22827</v>
      </c>
      <c r="G48" s="6"/>
      <c r="H48" s="10"/>
    </row>
    <row r="49" spans="1:8" ht="12.75" customHeight="1">
      <c r="A49" s="13"/>
      <c r="B49" s="52"/>
      <c r="C49" s="37"/>
      <c r="D49" s="42"/>
      <c r="E49" s="42"/>
      <c r="F49" s="42"/>
      <c r="G49" s="6"/>
      <c r="H49" s="10"/>
    </row>
    <row r="50" spans="1:8" ht="12.75" customHeight="1">
      <c r="A50" s="13"/>
      <c r="B50" s="52" t="s">
        <v>62</v>
      </c>
      <c r="C50" s="37"/>
      <c r="D50" s="53">
        <f>SUM(D46:D49)</f>
        <v>37153</v>
      </c>
      <c r="E50" s="42"/>
      <c r="F50" s="53">
        <f>SUM(F46:F49)</f>
        <v>33260</v>
      </c>
      <c r="G50" s="6"/>
      <c r="H50" s="10"/>
    </row>
    <row r="51" spans="1:8" ht="12.75" customHeight="1">
      <c r="A51" s="13"/>
      <c r="B51" s="52"/>
      <c r="C51" s="37"/>
      <c r="D51" s="42"/>
      <c r="E51" s="42"/>
      <c r="F51" s="42"/>
      <c r="G51" s="6"/>
      <c r="H51" s="10"/>
    </row>
    <row r="52" spans="1:8" ht="15">
      <c r="A52" s="13"/>
      <c r="B52" s="37" t="s">
        <v>113</v>
      </c>
      <c r="C52" s="37"/>
      <c r="D52" s="42">
        <f>2518+8429</f>
        <v>10947</v>
      </c>
      <c r="E52" s="42"/>
      <c r="F52" s="42">
        <f>3383+7071</f>
        <v>10454</v>
      </c>
      <c r="G52" s="6"/>
      <c r="H52" s="10"/>
    </row>
    <row r="53" spans="1:8" ht="15">
      <c r="A53" s="13"/>
      <c r="B53" s="56" t="s">
        <v>54</v>
      </c>
      <c r="C53" s="37"/>
      <c r="D53" s="42">
        <v>600</v>
      </c>
      <c r="E53" s="42"/>
      <c r="F53" s="42">
        <v>600</v>
      </c>
      <c r="G53" s="6"/>
      <c r="H53" s="10"/>
    </row>
    <row r="54" spans="1:8" ht="15">
      <c r="A54" s="13"/>
      <c r="B54" s="37" t="s">
        <v>112</v>
      </c>
      <c r="C54" s="37"/>
      <c r="D54" s="42">
        <v>3167</v>
      </c>
      <c r="E54" s="42"/>
      <c r="F54" s="42">
        <v>2264</v>
      </c>
      <c r="G54" s="6"/>
      <c r="H54" s="10"/>
    </row>
    <row r="55" spans="1:8" ht="15">
      <c r="A55" s="13"/>
      <c r="B55" s="37" t="s">
        <v>63</v>
      </c>
      <c r="C55" s="37"/>
      <c r="D55" s="42">
        <v>250</v>
      </c>
      <c r="E55" s="42"/>
      <c r="F55" s="42">
        <v>18</v>
      </c>
      <c r="G55" s="6"/>
      <c r="H55" s="10"/>
    </row>
    <row r="56" spans="1:8" ht="15">
      <c r="A56" s="13"/>
      <c r="B56" s="37"/>
      <c r="C56" s="37"/>
      <c r="D56" s="42"/>
      <c r="E56" s="42"/>
      <c r="F56" s="42"/>
      <c r="G56" s="6"/>
      <c r="H56" s="10"/>
    </row>
    <row r="57" spans="1:8" ht="15">
      <c r="A57" s="13"/>
      <c r="B57" s="52" t="s">
        <v>64</v>
      </c>
      <c r="C57" s="37"/>
      <c r="D57" s="53">
        <f>SUM(D52:D56)</f>
        <v>14964</v>
      </c>
      <c r="E57" s="42"/>
      <c r="F57" s="53">
        <f>SUM(F52:F56)</f>
        <v>13336</v>
      </c>
      <c r="G57" s="6"/>
      <c r="H57" s="10"/>
    </row>
    <row r="58" spans="1:8" ht="15">
      <c r="A58" s="13"/>
      <c r="B58" s="37"/>
      <c r="C58" s="37"/>
      <c r="D58" s="42"/>
      <c r="E58" s="42"/>
      <c r="F58" s="42"/>
      <c r="G58" s="6"/>
      <c r="H58" s="10"/>
    </row>
    <row r="59" spans="1:8" ht="15">
      <c r="A59" s="13"/>
      <c r="B59" s="52" t="s">
        <v>65</v>
      </c>
      <c r="C59" s="37"/>
      <c r="D59" s="57">
        <f>D50+D57</f>
        <v>52117</v>
      </c>
      <c r="E59" s="42"/>
      <c r="F59" s="57">
        <f>F50+F57</f>
        <v>46596</v>
      </c>
      <c r="G59" s="6"/>
      <c r="H59" s="10"/>
    </row>
    <row r="60" spans="1:8" ht="15" hidden="1">
      <c r="A60" s="13"/>
      <c r="B60" s="37"/>
      <c r="C60" s="37"/>
      <c r="D60" s="42"/>
      <c r="E60" s="42"/>
      <c r="F60" s="42"/>
      <c r="G60" s="6"/>
      <c r="H60" s="10"/>
    </row>
    <row r="61" spans="1:8" ht="15" hidden="1">
      <c r="A61" s="13"/>
      <c r="B61" s="37" t="s">
        <v>25</v>
      </c>
      <c r="C61" s="37"/>
      <c r="D61" s="42">
        <f>+'[1]bs'!$V$46</f>
        <v>0</v>
      </c>
      <c r="E61" s="42"/>
      <c r="F61" s="42">
        <f>+'[1]bs'!$V$46</f>
        <v>0</v>
      </c>
      <c r="G61" s="6"/>
      <c r="H61" s="10"/>
    </row>
    <row r="62" spans="1:8" ht="15">
      <c r="A62" s="13"/>
      <c r="B62" s="37"/>
      <c r="C62" s="37"/>
      <c r="D62" s="42"/>
      <c r="E62" s="42"/>
      <c r="F62" s="42"/>
      <c r="G62" s="6"/>
      <c r="H62" s="10"/>
    </row>
    <row r="63" spans="1:8" ht="15.75" thickBot="1">
      <c r="A63" s="13"/>
      <c r="B63" s="52" t="s">
        <v>66</v>
      </c>
      <c r="C63" s="37"/>
      <c r="D63" s="58">
        <f>D59+D42</f>
        <v>140050</v>
      </c>
      <c r="E63" s="42"/>
      <c r="F63" s="58">
        <f>F59+F42</f>
        <v>127893</v>
      </c>
      <c r="G63" s="6"/>
      <c r="H63" s="10"/>
    </row>
    <row r="64" spans="1:8" ht="15.75" thickTop="1">
      <c r="A64" s="13"/>
      <c r="B64" s="37"/>
      <c r="C64" s="37"/>
      <c r="D64" s="42"/>
      <c r="E64" s="42"/>
      <c r="F64" s="42"/>
      <c r="G64" s="6"/>
      <c r="H64" s="10"/>
    </row>
    <row r="65" spans="1:8" ht="15.75" thickBot="1">
      <c r="A65" s="13"/>
      <c r="B65" s="52" t="s">
        <v>2</v>
      </c>
      <c r="C65" s="37"/>
      <c r="D65" s="59">
        <f>D42/D38*100</f>
        <v>54.96671354899203</v>
      </c>
      <c r="E65" s="42"/>
      <c r="F65" s="59">
        <f>F42/F38*100</f>
        <v>50.81856540084389</v>
      </c>
      <c r="G65" s="6"/>
      <c r="H65" s="10"/>
    </row>
    <row r="66" spans="1:8" ht="13.5" thickTop="1">
      <c r="A66" s="13"/>
      <c r="B66" s="6"/>
      <c r="C66" s="6"/>
      <c r="D66" s="11"/>
      <c r="F66" s="11"/>
      <c r="G66" s="6"/>
      <c r="H66" s="10"/>
    </row>
    <row r="67" spans="1:7" ht="12.75">
      <c r="A67" s="13"/>
      <c r="B67" s="6"/>
      <c r="C67" s="6"/>
      <c r="D67" s="11"/>
      <c r="F67" s="11"/>
      <c r="G67" s="6"/>
    </row>
    <row r="68" spans="1:7" ht="12.75" customHeight="1">
      <c r="A68" s="105" t="s">
        <v>79</v>
      </c>
      <c r="B68" s="105"/>
      <c r="C68" s="105"/>
      <c r="D68" s="105"/>
      <c r="E68" s="105"/>
      <c r="F68" s="105"/>
      <c r="G68" s="105"/>
    </row>
    <row r="69" spans="1:8" ht="15.75">
      <c r="A69" s="13"/>
      <c r="B69" s="12"/>
      <c r="C69" s="6"/>
      <c r="D69" s="6"/>
      <c r="G69" s="86" t="s">
        <v>97</v>
      </c>
      <c r="H69" s="16"/>
    </row>
    <row r="71" spans="2:76" s="3" customFormat="1" ht="12.75">
      <c r="B71" s="2"/>
      <c r="C71" s="2"/>
      <c r="D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4:6" ht="12.75">
      <c r="D72" s="4"/>
      <c r="E72" s="8"/>
      <c r="F72" s="4"/>
    </row>
  </sheetData>
  <sheetProtection/>
  <mergeCells count="7">
    <mergeCell ref="A68:G68"/>
    <mergeCell ref="A8:G8"/>
    <mergeCell ref="A2:G2"/>
    <mergeCell ref="A3:G3"/>
    <mergeCell ref="A4:G4"/>
    <mergeCell ref="A7:G7"/>
    <mergeCell ref="A5:G5"/>
  </mergeCells>
  <printOptions/>
  <pageMargins left="0.72" right="0.1" top="0.29" bottom="0.1" header="0.19" footer="0.1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PageLayoutView="0" workbookViewId="0" topLeftCell="B19">
      <selection activeCell="B23" sqref="B23"/>
    </sheetView>
  </sheetViews>
  <sheetFormatPr defaultColWidth="9.140625" defaultRowHeight="12.75"/>
  <cols>
    <col min="2" max="2" width="32.7109375" style="0" customWidth="1"/>
    <col min="4" max="5" width="11.7109375" style="0" customWidth="1"/>
    <col min="6" max="6" width="12.421875" style="0" customWidth="1"/>
    <col min="7" max="7" width="11.8515625" style="0" customWidth="1"/>
    <col min="8" max="8" width="13.57421875" style="0" customWidth="1"/>
    <col min="9" max="9" width="10.8515625" style="0" customWidth="1"/>
    <col min="10" max="10" width="10.7109375" style="0" customWidth="1"/>
  </cols>
  <sheetData>
    <row r="2" spans="1:10" s="81" customFormat="1" ht="12.7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81" customFormat="1" ht="12.75">
      <c r="A3" s="107" t="s">
        <v>92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81" customFormat="1" ht="12.75">
      <c r="A4" s="107" t="s">
        <v>18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81" customFormat="1" ht="12.75">
      <c r="A5" s="107" t="s">
        <v>30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s="81" customFormat="1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81" customFormat="1" ht="12.75">
      <c r="A7" s="107" t="s">
        <v>93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s="81" customFormat="1" ht="12.75">
      <c r="A8" s="107" t="s">
        <v>128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s="81" customFormat="1" ht="12.75">
      <c r="A9" s="3"/>
      <c r="B9" s="3"/>
      <c r="C9" s="3"/>
      <c r="D9" s="3"/>
      <c r="E9" s="3"/>
      <c r="F9" s="3"/>
      <c r="G9" s="3"/>
      <c r="H9" s="3"/>
      <c r="I9" s="3"/>
      <c r="J9" s="3"/>
    </row>
    <row r="11" spans="4:10" ht="12.75">
      <c r="D11" s="106" t="s">
        <v>108</v>
      </c>
      <c r="E11" s="106"/>
      <c r="F11" s="106"/>
      <c r="G11" s="106"/>
      <c r="H11" s="106"/>
      <c r="I11" s="106"/>
      <c r="J11" s="106"/>
    </row>
    <row r="12" spans="4:9" ht="12.75">
      <c r="D12" s="106" t="s">
        <v>94</v>
      </c>
      <c r="E12" s="106"/>
      <c r="F12" s="106"/>
      <c r="G12" s="106"/>
      <c r="H12" s="106"/>
      <c r="I12" t="s">
        <v>31</v>
      </c>
    </row>
    <row r="13" spans="4:9" ht="12.75">
      <c r="D13" s="3" t="s">
        <v>81</v>
      </c>
      <c r="E13" s="3" t="s">
        <v>81</v>
      </c>
      <c r="F13" s="3" t="s">
        <v>84</v>
      </c>
      <c r="G13" s="3" t="s">
        <v>86</v>
      </c>
      <c r="H13" s="3" t="s">
        <v>87</v>
      </c>
      <c r="I13" s="3" t="s">
        <v>84</v>
      </c>
    </row>
    <row r="14" spans="4:10" ht="12.75">
      <c r="D14" s="3" t="s">
        <v>82</v>
      </c>
      <c r="E14" s="3" t="s">
        <v>83</v>
      </c>
      <c r="F14" s="3" t="s">
        <v>85</v>
      </c>
      <c r="G14" s="3" t="s">
        <v>85</v>
      </c>
      <c r="H14" s="3" t="s">
        <v>88</v>
      </c>
      <c r="I14" s="3" t="s">
        <v>85</v>
      </c>
      <c r="J14" s="3" t="s">
        <v>89</v>
      </c>
    </row>
    <row r="15" spans="4:10" s="3" customFormat="1" ht="12.75">
      <c r="D15" s="3" t="s">
        <v>13</v>
      </c>
      <c r="E15" s="3" t="s">
        <v>13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</row>
    <row r="17" spans="2:10" ht="12.75">
      <c r="B17" t="s">
        <v>91</v>
      </c>
      <c r="D17" s="82">
        <v>159975</v>
      </c>
      <c r="E17" s="82">
        <v>42787</v>
      </c>
      <c r="F17" s="82">
        <v>181</v>
      </c>
      <c r="G17" s="82">
        <v>2533</v>
      </c>
      <c r="H17" s="90">
        <v>-128875</v>
      </c>
      <c r="I17" s="82">
        <v>670</v>
      </c>
      <c r="J17" s="82">
        <f>SUM(D17:I17)</f>
        <v>77271</v>
      </c>
    </row>
    <row r="18" spans="2:10" ht="12.75">
      <c r="B18" t="s">
        <v>90</v>
      </c>
      <c r="D18" s="82">
        <v>0</v>
      </c>
      <c r="E18" s="82">
        <v>0</v>
      </c>
      <c r="F18" s="82">
        <v>0</v>
      </c>
      <c r="G18" s="82">
        <f>'P&amp;L '!J38</f>
        <v>-504</v>
      </c>
      <c r="H18" s="90">
        <f>+'P&amp;L '!J35</f>
        <v>5003</v>
      </c>
      <c r="I18" s="82">
        <v>0</v>
      </c>
      <c r="J18" s="82">
        <f>SUM(D18:I18)</f>
        <v>4499</v>
      </c>
    </row>
    <row r="19" spans="4:10" ht="12.75">
      <c r="D19" s="82"/>
      <c r="E19" s="82"/>
      <c r="F19" s="82"/>
      <c r="G19" s="82"/>
      <c r="H19" s="90"/>
      <c r="I19" s="82"/>
      <c r="J19" s="82"/>
    </row>
    <row r="20" spans="2:10" ht="13.5" thickBot="1">
      <c r="B20" t="s">
        <v>131</v>
      </c>
      <c r="D20" s="83">
        <f>SUM(D17:D19)</f>
        <v>159975</v>
      </c>
      <c r="E20" s="83">
        <f aca="true" t="shared" si="0" ref="E20:J20">SUM(E17:E19)</f>
        <v>42787</v>
      </c>
      <c r="F20" s="83">
        <f t="shared" si="0"/>
        <v>181</v>
      </c>
      <c r="G20" s="83">
        <f t="shared" si="0"/>
        <v>2029</v>
      </c>
      <c r="H20" s="91">
        <f t="shared" si="0"/>
        <v>-123872</v>
      </c>
      <c r="I20" s="83">
        <f t="shared" si="0"/>
        <v>670</v>
      </c>
      <c r="J20" s="83">
        <f t="shared" si="0"/>
        <v>81770</v>
      </c>
    </row>
    <row r="21" spans="4:10" ht="13.5" thickTop="1">
      <c r="D21" s="82"/>
      <c r="E21" s="82"/>
      <c r="F21" s="82"/>
      <c r="G21" s="82"/>
      <c r="H21" s="90"/>
      <c r="I21" s="82"/>
      <c r="J21" s="82"/>
    </row>
    <row r="22" spans="4:10" ht="12.75">
      <c r="D22" s="82"/>
      <c r="E22" s="82"/>
      <c r="F22" s="82"/>
      <c r="G22" s="82"/>
      <c r="H22" s="90"/>
      <c r="I22" s="82"/>
      <c r="J22" s="82"/>
    </row>
    <row r="23" spans="4:10" ht="12.75">
      <c r="D23" s="82"/>
      <c r="E23" s="82"/>
      <c r="F23" s="82"/>
      <c r="G23" s="82"/>
      <c r="H23" s="82"/>
      <c r="I23" s="82"/>
      <c r="J23" s="82"/>
    </row>
    <row r="24" spans="2:10" ht="12.75">
      <c r="B24" t="s">
        <v>109</v>
      </c>
      <c r="D24" s="82">
        <v>159975</v>
      </c>
      <c r="E24" s="82">
        <v>42787</v>
      </c>
      <c r="F24" s="82">
        <v>181</v>
      </c>
      <c r="G24" s="82">
        <v>0</v>
      </c>
      <c r="H24" s="82">
        <v>-122316</v>
      </c>
      <c r="I24" s="82">
        <v>670</v>
      </c>
      <c r="J24" s="82">
        <f>SUM(D24:I24)</f>
        <v>81297</v>
      </c>
    </row>
    <row r="25" spans="2:10" ht="12.75">
      <c r="B25" t="s">
        <v>90</v>
      </c>
      <c r="D25" s="82">
        <v>0</v>
      </c>
      <c r="E25" s="82">
        <v>0</v>
      </c>
      <c r="F25" s="82">
        <v>0</v>
      </c>
      <c r="G25" s="82">
        <v>0</v>
      </c>
      <c r="H25" s="82">
        <f>+'P&amp;L '!I35</f>
        <v>6636</v>
      </c>
      <c r="I25" s="82">
        <v>0</v>
      </c>
      <c r="J25" s="82">
        <f>SUM(D25:I25)</f>
        <v>6636</v>
      </c>
    </row>
    <row r="26" spans="4:10" ht="12.75">
      <c r="D26" s="82"/>
      <c r="E26" s="82"/>
      <c r="F26" s="82"/>
      <c r="G26" s="82"/>
      <c r="H26" s="82"/>
      <c r="I26" s="82"/>
      <c r="J26" s="82"/>
    </row>
    <row r="27" spans="2:10" ht="13.5" thickBot="1">
      <c r="B27" t="s">
        <v>132</v>
      </c>
      <c r="D27" s="83">
        <f>SUM(D24:D26)</f>
        <v>159975</v>
      </c>
      <c r="E27" s="83">
        <f aca="true" t="shared" si="1" ref="E27:J27">SUM(E24:E26)</f>
        <v>42787</v>
      </c>
      <c r="F27" s="83">
        <f t="shared" si="1"/>
        <v>181</v>
      </c>
      <c r="G27" s="83">
        <f t="shared" si="1"/>
        <v>0</v>
      </c>
      <c r="H27" s="83">
        <f t="shared" si="1"/>
        <v>-115680</v>
      </c>
      <c r="I27" s="83">
        <f t="shared" si="1"/>
        <v>670</v>
      </c>
      <c r="J27" s="83">
        <f t="shared" si="1"/>
        <v>87933</v>
      </c>
    </row>
    <row r="28" spans="4:10" ht="13.5" thickTop="1">
      <c r="D28" s="85"/>
      <c r="E28" s="85"/>
      <c r="F28" s="85"/>
      <c r="G28" s="85"/>
      <c r="H28" s="85"/>
      <c r="I28" s="85"/>
      <c r="J28" s="85"/>
    </row>
    <row r="29" spans="4:10" ht="12.75">
      <c r="D29" s="85"/>
      <c r="E29" s="85"/>
      <c r="F29" s="85"/>
      <c r="G29" s="85"/>
      <c r="H29" s="85"/>
      <c r="I29" s="85"/>
      <c r="J29" s="85"/>
    </row>
    <row r="30" spans="4:10" ht="12.75">
      <c r="D30" s="85"/>
      <c r="E30" s="85"/>
      <c r="F30" s="85"/>
      <c r="G30" s="85"/>
      <c r="H30" s="85"/>
      <c r="I30" s="85"/>
      <c r="J30" s="85"/>
    </row>
    <row r="31" spans="4:10" ht="12.75">
      <c r="D31" s="85"/>
      <c r="E31" s="85"/>
      <c r="F31" s="85"/>
      <c r="G31" s="85"/>
      <c r="H31" s="85"/>
      <c r="I31" s="85"/>
      <c r="J31" s="85"/>
    </row>
    <row r="32" spans="4:10" ht="12.75">
      <c r="D32" s="85"/>
      <c r="E32" s="85"/>
      <c r="F32" s="85"/>
      <c r="G32" s="85"/>
      <c r="H32" s="85"/>
      <c r="I32" s="85"/>
      <c r="J32" s="85"/>
    </row>
    <row r="33" spans="4:10" ht="12.75">
      <c r="D33" s="85"/>
      <c r="E33" s="85"/>
      <c r="F33" s="85"/>
      <c r="G33" s="85"/>
      <c r="H33" s="85"/>
      <c r="I33" s="85"/>
      <c r="J33" s="85"/>
    </row>
    <row r="34" spans="4:10" ht="12.75">
      <c r="D34" s="85"/>
      <c r="E34" s="85"/>
      <c r="F34" s="85"/>
      <c r="G34" s="85"/>
      <c r="H34" s="85"/>
      <c r="I34" s="85"/>
      <c r="J34" s="85"/>
    </row>
    <row r="35" spans="4:10" ht="12.75">
      <c r="D35" s="85"/>
      <c r="E35" s="85"/>
      <c r="F35" s="85"/>
      <c r="G35" s="85"/>
      <c r="H35" s="85"/>
      <c r="I35" s="85"/>
      <c r="J35" s="85"/>
    </row>
    <row r="39" spans="2:8" ht="12.75">
      <c r="B39" s="105" t="s">
        <v>79</v>
      </c>
      <c r="C39" s="105"/>
      <c r="D39" s="105"/>
      <c r="E39" s="105"/>
      <c r="F39" s="105"/>
      <c r="G39" s="105"/>
      <c r="H39" s="105"/>
    </row>
    <row r="40" ht="12.75">
      <c r="J40" s="87" t="s">
        <v>95</v>
      </c>
    </row>
  </sheetData>
  <sheetProtection/>
  <mergeCells count="9">
    <mergeCell ref="B39:H39"/>
    <mergeCell ref="D12:H12"/>
    <mergeCell ref="A2:J2"/>
    <mergeCell ref="A3:J3"/>
    <mergeCell ref="A4:J4"/>
    <mergeCell ref="A7:J7"/>
    <mergeCell ref="A8:J8"/>
    <mergeCell ref="D11:J11"/>
    <mergeCell ref="A5:J5"/>
  </mergeCells>
  <printOptions/>
  <pageMargins left="0.7" right="0.7" top="0.75" bottom="0.75" header="0.3" footer="0.3"/>
  <pageSetup fitToHeight="1" fitToWidth="1" horizontalDpi="600" verticalDpi="600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37">
      <selection activeCell="B84" sqref="B84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100" t="s">
        <v>23</v>
      </c>
      <c r="B1" s="100"/>
      <c r="C1" s="100"/>
      <c r="D1" s="100"/>
      <c r="E1" s="33"/>
    </row>
    <row r="2" spans="1:5" ht="12.75">
      <c r="A2" s="101" t="s">
        <v>24</v>
      </c>
      <c r="B2" s="101"/>
      <c r="C2" s="101"/>
      <c r="D2" s="101"/>
      <c r="E2" s="34"/>
    </row>
    <row r="3" spans="1:5" ht="12.75">
      <c r="A3" s="102" t="s">
        <v>18</v>
      </c>
      <c r="B3" s="102"/>
      <c r="C3" s="102"/>
      <c r="D3" s="102"/>
      <c r="E3" s="34"/>
    </row>
    <row r="4" spans="1:5" ht="12.75">
      <c r="A4" s="101" t="s">
        <v>30</v>
      </c>
      <c r="B4" s="101"/>
      <c r="C4" s="101"/>
      <c r="D4" s="101"/>
      <c r="E4" s="34"/>
    </row>
    <row r="5" spans="1:5" ht="12.75">
      <c r="A5" s="30"/>
      <c r="B5" s="31"/>
      <c r="C5" s="31"/>
      <c r="D5" s="31"/>
      <c r="E5" s="32"/>
    </row>
    <row r="6" spans="1:5" ht="15.75" customHeight="1">
      <c r="A6" s="98" t="s">
        <v>114</v>
      </c>
      <c r="B6" s="98"/>
      <c r="C6" s="98"/>
      <c r="D6" s="98"/>
      <c r="E6" s="35"/>
    </row>
    <row r="7" spans="1:5" ht="12.75">
      <c r="A7" s="99" t="s">
        <v>128</v>
      </c>
      <c r="B7" s="99"/>
      <c r="C7" s="99"/>
      <c r="D7" s="99"/>
      <c r="E7" s="34"/>
    </row>
    <row r="8" ht="12.75">
      <c r="D8" s="13"/>
    </row>
    <row r="9" spans="2:5" ht="12.75">
      <c r="B9" s="7"/>
      <c r="C9" s="49" t="s">
        <v>130</v>
      </c>
      <c r="D9" s="7"/>
      <c r="E9" s="49" t="s">
        <v>133</v>
      </c>
    </row>
    <row r="10" spans="2:5" ht="12.75">
      <c r="B10" s="5"/>
      <c r="C10" s="5" t="s">
        <v>13</v>
      </c>
      <c r="D10" s="5"/>
      <c r="E10" s="62" t="s">
        <v>13</v>
      </c>
    </row>
    <row r="11" spans="2:5" ht="12.75">
      <c r="B11" s="5"/>
      <c r="C11" s="5" t="s">
        <v>19</v>
      </c>
      <c r="D11" s="5"/>
      <c r="E11" s="5" t="s">
        <v>19</v>
      </c>
    </row>
    <row r="12" spans="2:5" ht="15.75">
      <c r="B12" s="20" t="s">
        <v>37</v>
      </c>
      <c r="C12" s="19"/>
      <c r="D12" s="24"/>
      <c r="E12" s="5"/>
    </row>
    <row r="13" spans="2:5" ht="15.75">
      <c r="B13" s="20"/>
      <c r="C13" s="19"/>
      <c r="D13" s="24"/>
      <c r="E13" s="61"/>
    </row>
    <row r="14" spans="2:5" ht="15.75">
      <c r="B14" s="20" t="s">
        <v>105</v>
      </c>
      <c r="C14" s="19">
        <v>6717</v>
      </c>
      <c r="D14" s="24"/>
      <c r="E14" s="61">
        <v>5858</v>
      </c>
    </row>
    <row r="15" spans="2:5" ht="15.75">
      <c r="B15" s="19"/>
      <c r="C15" s="19"/>
      <c r="D15" s="24"/>
      <c r="E15" s="61"/>
    </row>
    <row r="16" spans="2:5" ht="15.75">
      <c r="B16" s="20" t="s">
        <v>38</v>
      </c>
      <c r="C16" s="19"/>
      <c r="D16" s="24"/>
      <c r="E16" s="61"/>
    </row>
    <row r="17" spans="2:5" ht="15.75">
      <c r="B17" s="19" t="s">
        <v>68</v>
      </c>
      <c r="C17" s="19">
        <f>1808+230</f>
        <v>2038</v>
      </c>
      <c r="D17" s="24"/>
      <c r="E17" s="61">
        <v>1749</v>
      </c>
    </row>
    <row r="18" spans="2:5" ht="15.75">
      <c r="B18" s="19" t="s">
        <v>8</v>
      </c>
      <c r="C18" s="19">
        <v>85</v>
      </c>
      <c r="D18" s="24"/>
      <c r="E18" s="61">
        <v>188</v>
      </c>
    </row>
    <row r="19" spans="2:5" ht="15.75" hidden="1">
      <c r="B19" s="19" t="s">
        <v>115</v>
      </c>
      <c r="C19" s="19">
        <v>0</v>
      </c>
      <c r="D19" s="24"/>
      <c r="E19" s="61">
        <v>0</v>
      </c>
    </row>
    <row r="20" spans="2:5" ht="15.75">
      <c r="B20" s="19" t="s">
        <v>100</v>
      </c>
      <c r="C20" s="19">
        <f>-5131</f>
        <v>-5131</v>
      </c>
      <c r="D20" s="24"/>
      <c r="E20" s="61">
        <v>-1983</v>
      </c>
    </row>
    <row r="21" spans="2:5" ht="15.75">
      <c r="B21" s="19" t="s">
        <v>116</v>
      </c>
      <c r="C21" s="19">
        <v>-91</v>
      </c>
      <c r="D21" s="24"/>
      <c r="E21" s="61">
        <v>-910</v>
      </c>
    </row>
    <row r="22" spans="2:5" ht="15.75" hidden="1">
      <c r="B22" s="19" t="s">
        <v>103</v>
      </c>
      <c r="C22" s="19">
        <v>0</v>
      </c>
      <c r="D22" s="24"/>
      <c r="E22" s="61">
        <v>0</v>
      </c>
    </row>
    <row r="23" spans="2:5" ht="15.75">
      <c r="B23" s="19" t="s">
        <v>117</v>
      </c>
      <c r="C23" s="19">
        <v>8</v>
      </c>
      <c r="D23" s="24"/>
      <c r="E23" s="61">
        <v>1</v>
      </c>
    </row>
    <row r="24" spans="2:5" ht="15.75" hidden="1">
      <c r="B24" s="19" t="s">
        <v>71</v>
      </c>
      <c r="C24" s="19">
        <v>0</v>
      </c>
      <c r="D24" s="24"/>
      <c r="E24" s="61">
        <v>0</v>
      </c>
    </row>
    <row r="25" spans="2:5" ht="15.75">
      <c r="B25" s="19" t="s">
        <v>52</v>
      </c>
      <c r="C25" s="19">
        <v>-97</v>
      </c>
      <c r="D25" s="24"/>
      <c r="E25" s="61">
        <v>-4</v>
      </c>
    </row>
    <row r="26" spans="2:5" ht="15.75">
      <c r="B26" s="19" t="s">
        <v>32</v>
      </c>
      <c r="C26" s="19">
        <v>1346</v>
      </c>
      <c r="D26" s="24"/>
      <c r="E26" s="61">
        <v>1248</v>
      </c>
    </row>
    <row r="27" spans="2:5" ht="15.75" hidden="1">
      <c r="B27" s="19" t="s">
        <v>103</v>
      </c>
      <c r="C27" s="19">
        <v>0</v>
      </c>
      <c r="D27" s="24"/>
      <c r="E27" s="61">
        <v>0</v>
      </c>
    </row>
    <row r="28" spans="2:5" ht="15.75" hidden="1">
      <c r="B28" s="19" t="s">
        <v>106</v>
      </c>
      <c r="C28" s="19">
        <v>0</v>
      </c>
      <c r="D28" s="24"/>
      <c r="E28" s="61">
        <v>0</v>
      </c>
    </row>
    <row r="29" spans="2:5" ht="15.75" hidden="1">
      <c r="B29" s="19" t="s">
        <v>107</v>
      </c>
      <c r="C29" s="19">
        <v>0</v>
      </c>
      <c r="D29" s="24"/>
      <c r="E29" s="61">
        <v>0</v>
      </c>
    </row>
    <row r="30" spans="2:5" ht="15.75">
      <c r="B30" s="19"/>
      <c r="C30" s="23"/>
      <c r="D30" s="24"/>
      <c r="E30" s="63"/>
    </row>
    <row r="31" spans="2:5" ht="15.75">
      <c r="B31" s="20" t="s">
        <v>104</v>
      </c>
      <c r="C31" s="19">
        <f>SUM(C14:C29)</f>
        <v>4875</v>
      </c>
      <c r="D31" s="24"/>
      <c r="E31" s="61">
        <f>SUM(E14:E29)</f>
        <v>6147</v>
      </c>
    </row>
    <row r="32" spans="2:5" ht="15.75">
      <c r="B32" s="20"/>
      <c r="C32" s="19"/>
      <c r="D32" s="24"/>
      <c r="E32" s="61"/>
    </row>
    <row r="33" spans="2:5" ht="15.75">
      <c r="B33" s="21" t="s">
        <v>70</v>
      </c>
      <c r="C33" s="19"/>
      <c r="D33" s="24"/>
      <c r="E33" s="61"/>
    </row>
    <row r="34" spans="2:5" ht="15.75">
      <c r="B34" s="19" t="s">
        <v>1</v>
      </c>
      <c r="C34" s="19">
        <v>0</v>
      </c>
      <c r="D34" s="24"/>
      <c r="E34" s="61">
        <v>-199</v>
      </c>
    </row>
    <row r="35" spans="2:5" ht="15.75">
      <c r="B35" s="19" t="s">
        <v>118</v>
      </c>
      <c r="C35" s="19">
        <v>-1938</v>
      </c>
      <c r="D35" s="24"/>
      <c r="E35" s="61">
        <v>563</v>
      </c>
    </row>
    <row r="36" spans="2:5" ht="15.75">
      <c r="B36" s="19" t="s">
        <v>29</v>
      </c>
      <c r="C36" s="19">
        <v>-750</v>
      </c>
      <c r="D36" s="24"/>
      <c r="E36" s="61">
        <v>1627</v>
      </c>
    </row>
    <row r="37" spans="2:5" ht="15.75">
      <c r="B37" s="19" t="s">
        <v>119</v>
      </c>
      <c r="C37" s="64">
        <v>494</v>
      </c>
      <c r="D37" s="24"/>
      <c r="E37" s="64">
        <v>-60</v>
      </c>
    </row>
    <row r="38" spans="2:5" ht="15.75">
      <c r="B38" s="19"/>
      <c r="C38" s="24"/>
      <c r="D38" s="24"/>
      <c r="E38" s="64"/>
    </row>
    <row r="39" spans="2:5" ht="15.75">
      <c r="B39" s="20" t="s">
        <v>124</v>
      </c>
      <c r="C39" s="26">
        <f>SUM(C30:C37)</f>
        <v>2681</v>
      </c>
      <c r="D39" s="24"/>
      <c r="E39" s="65">
        <f>SUM(E30:E37)</f>
        <v>8078</v>
      </c>
    </row>
    <row r="40" spans="2:5" ht="15.75">
      <c r="B40" s="29"/>
      <c r="C40" s="19"/>
      <c r="D40" s="24"/>
      <c r="E40" s="61"/>
    </row>
    <row r="41" spans="2:5" ht="15.75">
      <c r="B41" s="19" t="s">
        <v>120</v>
      </c>
      <c r="C41" s="19">
        <v>-240</v>
      </c>
      <c r="D41" s="24"/>
      <c r="E41" s="61">
        <v>-977</v>
      </c>
    </row>
    <row r="42" spans="2:5" ht="15.75">
      <c r="B42" s="19"/>
      <c r="C42" s="23"/>
      <c r="D42" s="24"/>
      <c r="E42" s="63"/>
    </row>
    <row r="43" spans="2:5" ht="15.75">
      <c r="B43" s="20" t="s">
        <v>125</v>
      </c>
      <c r="C43" s="19">
        <f>SUM(C39:C42)</f>
        <v>2441</v>
      </c>
      <c r="D43" s="24"/>
      <c r="E43" s="61">
        <f>SUM(E39:E42)</f>
        <v>7101</v>
      </c>
    </row>
    <row r="44" spans="2:5" ht="15.75">
      <c r="B44" s="19"/>
      <c r="C44" s="19"/>
      <c r="D44" s="24"/>
      <c r="E44" s="61"/>
    </row>
    <row r="45" spans="2:5" ht="15.75">
      <c r="B45" s="20" t="s">
        <v>39</v>
      </c>
      <c r="C45" s="19"/>
      <c r="D45" s="24"/>
      <c r="E45" s="61"/>
    </row>
    <row r="46" spans="2:5" ht="15.75">
      <c r="B46" s="19"/>
      <c r="C46" s="23"/>
      <c r="D46" s="24"/>
      <c r="E46" s="63"/>
    </row>
    <row r="47" spans="2:5" ht="15.75">
      <c r="B47" s="19" t="s">
        <v>121</v>
      </c>
      <c r="C47" s="27">
        <v>-12758</v>
      </c>
      <c r="D47" s="24"/>
      <c r="E47" s="66">
        <v>-4038</v>
      </c>
    </row>
    <row r="48" spans="2:5" ht="15.75">
      <c r="B48" s="19" t="s">
        <v>123</v>
      </c>
      <c r="C48" s="27">
        <f>13000+4100</f>
        <v>17100</v>
      </c>
      <c r="D48" s="24"/>
      <c r="E48" s="66">
        <v>3967</v>
      </c>
    </row>
    <row r="49" spans="2:5" ht="15.75">
      <c r="B49" s="19" t="s">
        <v>122</v>
      </c>
      <c r="C49" s="27">
        <v>91</v>
      </c>
      <c r="D49" s="24"/>
      <c r="E49" s="66">
        <v>493</v>
      </c>
    </row>
    <row r="50" spans="2:5" ht="15.75">
      <c r="B50" s="19" t="s">
        <v>53</v>
      </c>
      <c r="C50" s="27">
        <v>97</v>
      </c>
      <c r="D50" s="24"/>
      <c r="E50" s="66">
        <v>4</v>
      </c>
    </row>
    <row r="51" spans="2:5" ht="15.75">
      <c r="B51" s="19"/>
      <c r="C51" s="28"/>
      <c r="D51" s="24"/>
      <c r="E51" s="67"/>
    </row>
    <row r="52" spans="2:5" ht="15.75">
      <c r="B52" s="20" t="s">
        <v>126</v>
      </c>
      <c r="C52" s="24">
        <f>SUM(C47:C50)</f>
        <v>4530</v>
      </c>
      <c r="D52" s="24"/>
      <c r="E52" s="64">
        <f>SUM(E47:E50)</f>
        <v>426</v>
      </c>
    </row>
    <row r="53" spans="2:5" ht="15.75">
      <c r="B53" s="20"/>
      <c r="C53" s="24"/>
      <c r="D53" s="24"/>
      <c r="E53" s="64"/>
    </row>
    <row r="54" spans="2:5" ht="15.75">
      <c r="B54" s="20"/>
      <c r="C54" s="24"/>
      <c r="D54" s="24"/>
      <c r="E54" s="64"/>
    </row>
    <row r="55" spans="2:5" ht="15.75">
      <c r="B55" s="20"/>
      <c r="C55" s="24"/>
      <c r="D55" s="24"/>
      <c r="E55" s="64"/>
    </row>
    <row r="56" spans="2:5" ht="15.75">
      <c r="B56" s="20"/>
      <c r="C56" s="24"/>
      <c r="D56" s="24"/>
      <c r="E56" s="64"/>
    </row>
    <row r="57" spans="2:5" ht="15.75">
      <c r="B57" s="20"/>
      <c r="C57" s="24"/>
      <c r="D57" s="24"/>
      <c r="E57" s="64"/>
    </row>
    <row r="58" spans="2:5" ht="15.75">
      <c r="B58" s="20"/>
      <c r="C58" s="24"/>
      <c r="D58" s="24"/>
      <c r="E58" s="64"/>
    </row>
    <row r="59" spans="2:5" ht="15.75">
      <c r="B59" s="22"/>
      <c r="C59" s="24" t="s">
        <v>43</v>
      </c>
      <c r="D59" s="24"/>
      <c r="E59" s="88" t="s">
        <v>96</v>
      </c>
    </row>
    <row r="60" spans="2:5" ht="15.75">
      <c r="B60" s="20" t="s">
        <v>34</v>
      </c>
      <c r="C60" s="24"/>
      <c r="D60" s="24"/>
      <c r="E60" s="64"/>
    </row>
    <row r="61" spans="2:5" ht="15.75">
      <c r="B61" s="19"/>
      <c r="C61" s="23"/>
      <c r="D61" s="24"/>
      <c r="E61" s="63"/>
    </row>
    <row r="62" spans="2:5" ht="15.75">
      <c r="B62" s="19" t="s">
        <v>33</v>
      </c>
      <c r="C62" s="27">
        <v>-1346</v>
      </c>
      <c r="D62" s="24"/>
      <c r="E62" s="66">
        <v>-1248</v>
      </c>
    </row>
    <row r="63" spans="2:5" ht="15.75">
      <c r="B63" s="19" t="s">
        <v>69</v>
      </c>
      <c r="C63" s="27">
        <v>3864</v>
      </c>
      <c r="D63" s="24"/>
      <c r="E63" s="66">
        <v>878</v>
      </c>
    </row>
    <row r="64" spans="2:5" ht="15.75">
      <c r="B64" s="19" t="s">
        <v>44</v>
      </c>
      <c r="C64" s="27">
        <v>478</v>
      </c>
      <c r="D64" s="24"/>
      <c r="E64" s="66">
        <v>-2161</v>
      </c>
    </row>
    <row r="65" spans="2:5" ht="15.75">
      <c r="B65" s="19" t="s">
        <v>40</v>
      </c>
      <c r="C65" s="27">
        <v>659</v>
      </c>
      <c r="D65" s="24"/>
      <c r="E65" s="66">
        <v>-723</v>
      </c>
    </row>
    <row r="66" spans="2:5" ht="15.75">
      <c r="B66" s="61"/>
      <c r="C66" s="28"/>
      <c r="D66" s="24"/>
      <c r="E66" s="67"/>
    </row>
    <row r="67" spans="2:5" ht="15.75">
      <c r="B67" s="20" t="s">
        <v>134</v>
      </c>
      <c r="C67" s="24">
        <f>SUM(C62:C66)</f>
        <v>3655</v>
      </c>
      <c r="D67" s="24"/>
      <c r="E67" s="64">
        <f>SUM(E62:E66)</f>
        <v>-3254</v>
      </c>
    </row>
    <row r="68" spans="2:5" ht="15.75">
      <c r="B68" s="29"/>
      <c r="C68" s="24"/>
      <c r="D68" s="24"/>
      <c r="E68" s="64"/>
    </row>
    <row r="69" spans="2:5" ht="15.75">
      <c r="B69" s="20" t="s">
        <v>127</v>
      </c>
      <c r="C69" s="26">
        <f>+C43+C52+C67</f>
        <v>10626</v>
      </c>
      <c r="D69" s="24"/>
      <c r="E69" s="65">
        <f>+E43+E52+E67</f>
        <v>4273</v>
      </c>
    </row>
    <row r="70" spans="2:5" ht="15.75">
      <c r="B70" s="19"/>
      <c r="C70" s="24"/>
      <c r="D70" s="24"/>
      <c r="E70" s="64"/>
    </row>
    <row r="71" spans="2:5" ht="15.75">
      <c r="B71" s="20" t="s">
        <v>35</v>
      </c>
      <c r="C71" s="24">
        <v>1597</v>
      </c>
      <c r="D71" s="24"/>
      <c r="E71" s="64">
        <v>-171</v>
      </c>
    </row>
    <row r="72" spans="2:5" ht="15.75">
      <c r="B72" s="19"/>
      <c r="C72" s="24"/>
      <c r="D72" s="24"/>
      <c r="E72" s="64"/>
    </row>
    <row r="73" spans="2:5" ht="15.75">
      <c r="B73" s="20" t="s">
        <v>41</v>
      </c>
      <c r="C73" s="24">
        <v>0</v>
      </c>
      <c r="D73" s="24"/>
      <c r="E73" s="64">
        <v>-3</v>
      </c>
    </row>
    <row r="74" spans="2:5" ht="15.75">
      <c r="B74" s="20"/>
      <c r="C74" s="24"/>
      <c r="D74" s="24"/>
      <c r="E74" s="64"/>
    </row>
    <row r="75" spans="2:5" ht="16.5" thickBot="1">
      <c r="B75" s="20" t="s">
        <v>36</v>
      </c>
      <c r="C75" s="25">
        <f>SUM(C69:C74)</f>
        <v>12223</v>
      </c>
      <c r="D75" s="24"/>
      <c r="E75" s="68">
        <f>SUM(E69:E74)</f>
        <v>4099</v>
      </c>
    </row>
    <row r="76" spans="2:5" ht="15.75">
      <c r="B76" s="20"/>
      <c r="C76" s="24"/>
      <c r="D76" s="24"/>
      <c r="E76" s="64"/>
    </row>
    <row r="77" spans="2:5" ht="15.75">
      <c r="B77" s="20"/>
      <c r="C77" s="24"/>
      <c r="D77" s="24"/>
      <c r="E77" s="84"/>
    </row>
    <row r="78" spans="2:5" ht="15.75">
      <c r="B78" s="20"/>
      <c r="C78" s="24"/>
      <c r="D78" s="24"/>
      <c r="E78" s="64"/>
    </row>
    <row r="79" spans="2:5" ht="15.75">
      <c r="B79" s="20"/>
      <c r="C79" s="24"/>
      <c r="D79" s="24"/>
      <c r="E79" s="64"/>
    </row>
    <row r="80" spans="2:5" ht="15.75">
      <c r="B80" s="20"/>
      <c r="C80" s="24"/>
      <c r="D80" s="24"/>
      <c r="E80" s="64"/>
    </row>
    <row r="81" spans="2:5" ht="15.75">
      <c r="B81" s="20"/>
      <c r="C81" s="24"/>
      <c r="D81" s="24"/>
      <c r="E81" s="64"/>
    </row>
    <row r="82" spans="2:5" ht="15.75">
      <c r="B82" s="20"/>
      <c r="C82" s="24"/>
      <c r="D82" s="24"/>
      <c r="E82" s="64"/>
    </row>
    <row r="83" spans="2:5" ht="15.75">
      <c r="B83" s="20"/>
      <c r="C83" s="24"/>
      <c r="D83" s="24"/>
      <c r="E83" s="64"/>
    </row>
    <row r="84" spans="2:5" ht="15.75">
      <c r="B84" s="20"/>
      <c r="C84" s="24"/>
      <c r="D84" s="24"/>
      <c r="E84" s="64"/>
    </row>
    <row r="85" spans="2:5" ht="15.75">
      <c r="B85" s="20"/>
      <c r="C85" s="24"/>
      <c r="D85" s="24"/>
      <c r="E85" s="64"/>
    </row>
    <row r="86" spans="2:5" ht="15.75">
      <c r="B86" s="20"/>
      <c r="C86" s="24"/>
      <c r="D86" s="24"/>
      <c r="E86" s="64"/>
    </row>
    <row r="87" spans="2:5" ht="15.75">
      <c r="B87" s="20"/>
      <c r="C87" s="24"/>
      <c r="D87" s="24"/>
      <c r="E87" s="64"/>
    </row>
    <row r="88" spans="2:5" ht="15.75">
      <c r="B88" s="20"/>
      <c r="C88" s="24"/>
      <c r="D88" s="24"/>
      <c r="E88" s="64"/>
    </row>
    <row r="89" spans="2:5" ht="15.75">
      <c r="B89" s="20"/>
      <c r="C89" s="24"/>
      <c r="D89" s="24"/>
      <c r="E89" s="64"/>
    </row>
    <row r="90" spans="2:5" ht="15.75">
      <c r="B90" s="20"/>
      <c r="C90" s="24"/>
      <c r="D90" s="24"/>
      <c r="E90" s="64"/>
    </row>
    <row r="91" spans="2:5" ht="15.75">
      <c r="B91" s="20"/>
      <c r="C91" s="24"/>
      <c r="D91" s="24"/>
      <c r="E91" s="64"/>
    </row>
    <row r="92" spans="2:5" ht="15.75">
      <c r="B92" s="20"/>
      <c r="C92" s="24"/>
      <c r="D92" s="24"/>
      <c r="E92" s="64"/>
    </row>
    <row r="93" spans="2:5" ht="15.75">
      <c r="B93" s="20"/>
      <c r="C93" s="24"/>
      <c r="D93" s="24"/>
      <c r="E93" s="64"/>
    </row>
    <row r="94" spans="2:5" ht="15.75">
      <c r="B94" s="20"/>
      <c r="C94" s="24"/>
      <c r="D94" s="24"/>
      <c r="E94" s="64"/>
    </row>
    <row r="95" spans="2:5" ht="15.75">
      <c r="B95" s="20"/>
      <c r="C95" s="24"/>
      <c r="D95" s="24"/>
      <c r="E95" s="64"/>
    </row>
    <row r="96" spans="2:5" ht="15.75">
      <c r="B96" s="5"/>
      <c r="C96" s="24"/>
      <c r="D96" s="24"/>
      <c r="E96" s="64"/>
    </row>
    <row r="97" spans="2:5" ht="15.75">
      <c r="B97" s="5"/>
      <c r="C97" s="24"/>
      <c r="D97" s="24"/>
      <c r="E97" s="64"/>
    </row>
    <row r="98" spans="1:5" ht="15.75">
      <c r="A98" s="96" t="s">
        <v>78</v>
      </c>
      <c r="B98" s="96"/>
      <c r="C98" s="96"/>
      <c r="D98" s="96"/>
      <c r="E98" s="96"/>
    </row>
    <row r="99" spans="1:5" ht="15.75">
      <c r="A99" s="97" t="s">
        <v>98</v>
      </c>
      <c r="B99" s="97"/>
      <c r="C99" s="97"/>
      <c r="D99" s="97"/>
      <c r="E99" s="97"/>
    </row>
    <row r="100" spans="1:5" ht="15.75">
      <c r="A100" s="12"/>
      <c r="C100" s="15"/>
      <c r="D100" s="36"/>
      <c r="E100" s="69"/>
    </row>
    <row r="101" spans="3:5" ht="12.75">
      <c r="C101" s="15"/>
      <c r="D101" s="15"/>
      <c r="E101" s="69"/>
    </row>
    <row r="102" spans="3:5" ht="12.75">
      <c r="C102" s="15"/>
      <c r="D102" s="15"/>
      <c r="E102" s="69"/>
    </row>
    <row r="103" spans="3:5" ht="12.75">
      <c r="C103" s="15"/>
      <c r="D103" s="15"/>
      <c r="E103" s="69"/>
    </row>
    <row r="104" ht="12.75">
      <c r="E104" s="69"/>
    </row>
    <row r="105" spans="3:5" ht="12.75">
      <c r="C105" s="15"/>
      <c r="D105" s="15"/>
      <c r="E105" s="69"/>
    </row>
    <row r="106" spans="3:5" ht="12.75">
      <c r="C106" s="15"/>
      <c r="D106" s="15"/>
      <c r="E106" s="69"/>
    </row>
    <row r="107" spans="3:5" ht="12.75">
      <c r="C107" s="15"/>
      <c r="D107" s="15"/>
      <c r="E107" s="69"/>
    </row>
    <row r="108" spans="3:5" ht="12.75">
      <c r="C108" s="15"/>
      <c r="D108" s="15"/>
      <c r="E108" s="69"/>
    </row>
    <row r="109" spans="3:5" ht="12.75">
      <c r="C109" s="15"/>
      <c r="D109" s="15"/>
      <c r="E109" s="69"/>
    </row>
    <row r="110" spans="3:5" ht="12.75">
      <c r="C110" s="15"/>
      <c r="D110" s="15"/>
      <c r="E110" s="69"/>
    </row>
    <row r="111" spans="3:5" ht="12.75">
      <c r="C111" s="15"/>
      <c r="D111" s="15"/>
      <c r="E111" s="69"/>
    </row>
    <row r="112" spans="3:5" ht="12.75">
      <c r="C112" s="15"/>
      <c r="D112" s="15"/>
      <c r="E112" s="69"/>
    </row>
    <row r="113" spans="3:4" ht="15">
      <c r="C113" s="16"/>
      <c r="D113" s="16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</sheetData>
  <sheetProtection/>
  <mergeCells count="8">
    <mergeCell ref="A1:D1"/>
    <mergeCell ref="A2:D2"/>
    <mergeCell ref="A3:D3"/>
    <mergeCell ref="A4:D4"/>
    <mergeCell ref="A98:E98"/>
    <mergeCell ref="A99:E99"/>
    <mergeCell ref="A6:D6"/>
    <mergeCell ref="A7:D7"/>
  </mergeCells>
  <printOptions/>
  <pageMargins left="0.45" right="0.17" top="0.93" bottom="0.2" header="0.42" footer="1.08"/>
  <pageSetup horizontalDpi="300" verticalDpi="300" orientation="portrait" paperSize="9" scale="90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2012-01-17T04:05:06Z</cp:lastPrinted>
  <dcterms:created xsi:type="dcterms:W3CDTF">1999-09-09T14:10:21Z</dcterms:created>
  <dcterms:modified xsi:type="dcterms:W3CDTF">2012-01-17T04:06:38Z</dcterms:modified>
  <cp:category/>
  <cp:version/>
  <cp:contentType/>
  <cp:contentStatus/>
</cp:coreProperties>
</file>